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 v km 20,624" sheetId="2" r:id="rId2"/>
    <sheet name="SO 02 - Úprava železniční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Most v km 20,624'!$C$130:$K$483</definedName>
    <definedName name="_xlnm.Print_Area" localSheetId="1">'SO 01 - Most v km 20,624'!$C$82:$J$112,'SO 01 - Most v km 20,624'!$C$118:$J$483</definedName>
    <definedName name="_xlnm.Print_Titles" localSheetId="1">'SO 01 - Most v km 20,624'!$130:$130</definedName>
    <definedName name="_xlnm._FilterDatabase" localSheetId="2" hidden="1">'SO 02 - Úprava železniční...'!$C$125:$K$361</definedName>
    <definedName name="_xlnm.Print_Area" localSheetId="2">'SO 02 - Úprava železniční...'!$C$82:$J$107,'SO 02 - Úprava železniční...'!$C$113:$J$361</definedName>
    <definedName name="_xlnm.Print_Titles" localSheetId="2">'SO 02 - Úprava železniční...'!$125:$125</definedName>
    <definedName name="_xlnm._FilterDatabase" localSheetId="3" hidden="1">'VRN - Vedlejší rozpočtové...'!$C$120:$K$135</definedName>
    <definedName name="_xlnm.Print_Area" localSheetId="3">'VRN - Vedlejší rozpočtové...'!$C$82:$J$102,'VRN - Vedlejší rozpočtové...'!$C$108:$J$135</definedName>
    <definedName name="_xlnm.Print_Titles" localSheetId="3">'VRN - Vedlejší rozpočtové...'!$120:$120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4"/>
  <c r="BH124"/>
  <c r="BG124"/>
  <c r="BF124"/>
  <c r="T124"/>
  <c r="T123"/>
  <c r="T122"/>
  <c r="T121"/>
  <c r="R124"/>
  <c r="R123"/>
  <c r="R122"/>
  <c r="R121"/>
  <c r="P124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3" r="J239"/>
  <c r="J37"/>
  <c r="J36"/>
  <c i="1" r="AY96"/>
  <c i="3" r="J35"/>
  <c i="1" r="AX96"/>
  <c i="3" r="BI358"/>
  <c r="BH358"/>
  <c r="BG358"/>
  <c r="BF358"/>
  <c r="T358"/>
  <c r="T351"/>
  <c r="R358"/>
  <c r="R351"/>
  <c r="P358"/>
  <c r="P351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J101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2"/>
  <c r="BH182"/>
  <c r="BG182"/>
  <c r="BF182"/>
  <c r="T182"/>
  <c r="R182"/>
  <c r="P182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47"/>
  <c r="BH147"/>
  <c r="BG147"/>
  <c r="BF147"/>
  <c r="T147"/>
  <c r="T137"/>
  <c r="R147"/>
  <c r="R137"/>
  <c r="P147"/>
  <c r="P137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89"/>
  <c r="E7"/>
  <c r="E85"/>
  <c i="2" r="J37"/>
  <c r="J36"/>
  <c i="1" r="AY95"/>
  <c i="2" r="J35"/>
  <c i="1" r="AX95"/>
  <c i="2" r="BI482"/>
  <c r="BH482"/>
  <c r="BG482"/>
  <c r="BF482"/>
  <c r="T482"/>
  <c r="T481"/>
  <c r="R482"/>
  <c r="R481"/>
  <c r="P482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R461"/>
  <c r="P461"/>
  <c r="BI453"/>
  <c r="BH453"/>
  <c r="BG453"/>
  <c r="BF453"/>
  <c r="T453"/>
  <c r="R453"/>
  <c r="P453"/>
  <c r="BI445"/>
  <c r="BH445"/>
  <c r="BG445"/>
  <c r="BF445"/>
  <c r="T445"/>
  <c r="R445"/>
  <c r="P445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T392"/>
  <c r="R393"/>
  <c r="R392"/>
  <c r="P393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5"/>
  <c r="BH375"/>
  <c r="BG375"/>
  <c r="BF375"/>
  <c r="T375"/>
  <c r="R375"/>
  <c r="P375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45"/>
  <c r="BH345"/>
  <c r="BG345"/>
  <c r="BF345"/>
  <c r="T345"/>
  <c r="R345"/>
  <c r="P345"/>
  <c r="BI341"/>
  <c r="BH341"/>
  <c r="BG341"/>
  <c r="BF341"/>
  <c r="T341"/>
  <c r="R341"/>
  <c r="P341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91"/>
  <c r="J20"/>
  <c r="J18"/>
  <c r="E18"/>
  <c r="F128"/>
  <c r="J17"/>
  <c r="J15"/>
  <c r="E15"/>
  <c r="F127"/>
  <c r="J14"/>
  <c r="J12"/>
  <c r="J125"/>
  <c r="E7"/>
  <c r="E121"/>
  <c i="1" r="L90"/>
  <c r="AM90"/>
  <c r="AM89"/>
  <c r="L89"/>
  <c r="AM87"/>
  <c r="L87"/>
  <c r="L85"/>
  <c r="L84"/>
  <c i="4" r="BK132"/>
  <c r="J132"/>
  <c r="BK129"/>
  <c r="BK127"/>
  <c r="J127"/>
  <c r="BK124"/>
  <c i="3" r="BK358"/>
  <c r="BK352"/>
  <c r="J347"/>
  <c r="BK343"/>
  <c r="BK335"/>
  <c r="BK331"/>
  <c r="J325"/>
  <c r="BK319"/>
  <c r="J313"/>
  <c r="J308"/>
  <c r="BK304"/>
  <c r="BK296"/>
  <c r="J291"/>
  <c r="BK287"/>
  <c r="J283"/>
  <c r="J279"/>
  <c r="J262"/>
  <c r="BK254"/>
  <c r="BK250"/>
  <c r="J246"/>
  <c r="J231"/>
  <c r="J227"/>
  <c r="BK223"/>
  <c r="BK219"/>
  <c r="BK214"/>
  <c r="J213"/>
  <c r="BK209"/>
  <c r="J205"/>
  <c r="J201"/>
  <c r="BK197"/>
  <c r="J193"/>
  <c r="J189"/>
  <c r="BK182"/>
  <c r="BK175"/>
  <c r="BK171"/>
  <c r="BK167"/>
  <c r="J162"/>
  <c r="J155"/>
  <c r="BK147"/>
  <c r="J142"/>
  <c r="BK133"/>
  <c r="BK129"/>
  <c i="2" r="J471"/>
  <c r="BK466"/>
  <c r="BK461"/>
  <c r="J453"/>
  <c r="BK445"/>
  <c r="J439"/>
  <c r="BK435"/>
  <c r="BK433"/>
  <c r="BK429"/>
  <c r="J425"/>
  <c r="J421"/>
  <c r="BK417"/>
  <c r="BK403"/>
  <c r="J396"/>
  <c r="J393"/>
  <c r="BK389"/>
  <c r="J383"/>
  <c r="J380"/>
  <c r="BK376"/>
  <c r="J376"/>
  <c r="J375"/>
  <c r="J370"/>
  <c r="BK367"/>
  <c r="J362"/>
  <c r="BK359"/>
  <c r="J355"/>
  <c r="BK345"/>
  <c r="BK335"/>
  <c r="J332"/>
  <c r="BK329"/>
  <c r="BK326"/>
  <c r="J317"/>
  <c r="BK308"/>
  <c r="BK302"/>
  <c r="J300"/>
  <c r="J298"/>
  <c r="J297"/>
  <c r="BK296"/>
  <c r="BK295"/>
  <c r="BK290"/>
  <c r="BK284"/>
  <c r="J279"/>
  <c r="BK275"/>
  <c r="J271"/>
  <c r="J266"/>
  <c r="BK257"/>
  <c r="J247"/>
  <c r="BK245"/>
  <c r="J244"/>
  <c r="BK243"/>
  <c r="J238"/>
  <c r="BK235"/>
  <c r="BK228"/>
  <c r="BK224"/>
  <c r="BK213"/>
  <c r="BK209"/>
  <c r="J202"/>
  <c r="J197"/>
  <c r="BK184"/>
  <c r="BK180"/>
  <c r="BK176"/>
  <c r="J162"/>
  <c r="BK152"/>
  <c r="J146"/>
  <c r="BK138"/>
  <c r="BK134"/>
  <c i="4" r="J129"/>
  <c i="3" r="J358"/>
  <c r="J352"/>
  <c r="BK347"/>
  <c r="J343"/>
  <c r="J335"/>
  <c r="J331"/>
  <c r="BK325"/>
  <c r="J319"/>
  <c r="BK313"/>
  <c r="BK308"/>
  <c r="J304"/>
  <c r="J300"/>
  <c r="BK279"/>
  <c r="J275"/>
  <c r="BK271"/>
  <c r="BK266"/>
  <c r="BK258"/>
  <c r="J254"/>
  <c r="J250"/>
  <c r="BK246"/>
  <c r="BK241"/>
  <c r="J235"/>
  <c r="BK231"/>
  <c r="BK227"/>
  <c r="J223"/>
  <c r="J219"/>
  <c r="J214"/>
  <c r="BK213"/>
  <c r="J209"/>
  <c r="BK205"/>
  <c r="BK201"/>
  <c r="J197"/>
  <c r="BK193"/>
  <c r="BK189"/>
  <c r="J182"/>
  <c r="J171"/>
  <c r="BK155"/>
  <c r="BK142"/>
  <c r="BK138"/>
  <c r="J133"/>
  <c i="2" r="BK482"/>
  <c r="J482"/>
  <c r="BK476"/>
  <c r="J476"/>
  <c r="BK471"/>
  <c r="J466"/>
  <c r="J461"/>
  <c r="BK453"/>
  <c r="J445"/>
  <c r="BK439"/>
  <c r="J435"/>
  <c r="J433"/>
  <c r="J429"/>
  <c r="BK425"/>
  <c r="BK424"/>
  <c r="J417"/>
  <c r="J414"/>
  <c r="J410"/>
  <c r="BK407"/>
  <c r="BK400"/>
  <c r="BK396"/>
  <c r="BK393"/>
  <c r="J389"/>
  <c r="J386"/>
  <c r="BK383"/>
  <c r="BK375"/>
  <c r="BK370"/>
  <c r="J367"/>
  <c r="J359"/>
  <c r="BK341"/>
  <c r="BK332"/>
  <c r="J326"/>
  <c r="J323"/>
  <c r="J320"/>
  <c r="BK317"/>
  <c r="BK313"/>
  <c r="BK305"/>
  <c r="J302"/>
  <c r="BK300"/>
  <c r="BK297"/>
  <c r="BK294"/>
  <c r="J290"/>
  <c r="BK286"/>
  <c r="J284"/>
  <c r="BK279"/>
  <c r="J275"/>
  <c r="J261"/>
  <c r="J257"/>
  <c r="J252"/>
  <c r="BK247"/>
  <c r="J243"/>
  <c r="J235"/>
  <c r="J232"/>
  <c r="J228"/>
  <c r="J224"/>
  <c r="BK219"/>
  <c r="J216"/>
  <c r="J213"/>
  <c r="J209"/>
  <c r="BK205"/>
  <c r="BK202"/>
  <c r="BK193"/>
  <c r="BK189"/>
  <c r="J176"/>
  <c r="J173"/>
  <c r="J169"/>
  <c r="J166"/>
  <c r="BK159"/>
  <c r="J156"/>
  <c r="J152"/>
  <c r="BK146"/>
  <c r="BK142"/>
  <c r="J134"/>
  <c i="1" r="AS94"/>
  <c i="4" r="J124"/>
  <c i="3" r="BK300"/>
  <c r="J296"/>
  <c r="BK291"/>
  <c r="J287"/>
  <c r="BK283"/>
  <c r="BK275"/>
  <c r="J271"/>
  <c r="J266"/>
  <c r="BK262"/>
  <c r="J258"/>
  <c r="J241"/>
  <c r="BK235"/>
  <c r="J175"/>
  <c r="J167"/>
  <c r="BK162"/>
  <c r="J147"/>
  <c r="J138"/>
  <c r="J129"/>
  <c i="2" r="J424"/>
  <c r="BK421"/>
  <c r="BK414"/>
  <c r="BK410"/>
  <c r="J407"/>
  <c r="J403"/>
  <c r="J400"/>
  <c r="BK386"/>
  <c r="BK380"/>
  <c r="BK362"/>
  <c r="BK355"/>
  <c r="J345"/>
  <c r="J341"/>
  <c r="J335"/>
  <c r="J329"/>
  <c r="BK323"/>
  <c r="BK320"/>
  <c r="J313"/>
  <c r="J308"/>
  <c r="J305"/>
  <c r="BK298"/>
  <c r="J296"/>
  <c r="J295"/>
  <c r="J294"/>
  <c r="J286"/>
  <c r="BK271"/>
  <c r="BK266"/>
  <c r="BK261"/>
  <c r="BK252"/>
  <c r="J245"/>
  <c r="BK244"/>
  <c r="BK238"/>
  <c r="BK232"/>
  <c r="J219"/>
  <c r="BK216"/>
  <c r="J205"/>
  <c r="BK197"/>
  <c r="J193"/>
  <c r="J189"/>
  <c r="J184"/>
  <c r="J180"/>
  <c r="BK173"/>
  <c r="BK169"/>
  <c r="BK166"/>
  <c r="BK162"/>
  <c r="J159"/>
  <c r="BK156"/>
  <c r="J142"/>
  <c r="J138"/>
  <c i="4" l="1" r="P122"/>
  <c r="P121"/>
  <c i="1" r="AU97"/>
  <c i="2" r="P133"/>
  <c r="BK179"/>
  <c r="J179"/>
  <c r="J99"/>
  <c r="R179"/>
  <c r="T179"/>
  <c r="R192"/>
  <c r="P227"/>
  <c r="BK270"/>
  <c r="J270"/>
  <c r="J102"/>
  <c r="R270"/>
  <c r="BK283"/>
  <c r="J283"/>
  <c r="J103"/>
  <c r="R283"/>
  <c r="P289"/>
  <c r="BK374"/>
  <c r="J374"/>
  <c r="J105"/>
  <c r="R374"/>
  <c r="P395"/>
  <c r="BK438"/>
  <c r="J438"/>
  <c r="J110"/>
  <c r="T438"/>
  <c i="3" r="BK128"/>
  <c r="J128"/>
  <c r="J98"/>
  <c r="R128"/>
  <c r="R154"/>
  <c r="P240"/>
  <c r="R240"/>
  <c i="2" r="BK133"/>
  <c r="R133"/>
  <c r="P179"/>
  <c r="P192"/>
  <c r="BK227"/>
  <c r="J227"/>
  <c r="J101"/>
  <c r="R227"/>
  <c r="P270"/>
  <c r="T270"/>
  <c r="P283"/>
  <c r="T283"/>
  <c r="T289"/>
  <c r="T374"/>
  <c r="R395"/>
  <c r="BK432"/>
  <c r="J432"/>
  <c r="J109"/>
  <c r="R432"/>
  <c r="R438"/>
  <c i="3" r="P128"/>
  <c r="T128"/>
  <c r="P154"/>
  <c r="BK240"/>
  <c r="J240"/>
  <c r="J102"/>
  <c r="T240"/>
  <c i="2" r="T133"/>
  <c r="BK192"/>
  <c r="J192"/>
  <c r="J100"/>
  <c r="T192"/>
  <c r="T227"/>
  <c r="BK289"/>
  <c r="J289"/>
  <c r="J104"/>
  <c r="R289"/>
  <c r="P374"/>
  <c r="BK395"/>
  <c r="J395"/>
  <c r="J108"/>
  <c r="T395"/>
  <c r="T394"/>
  <c r="P432"/>
  <c r="T432"/>
  <c r="P438"/>
  <c i="3" r="BK154"/>
  <c r="J154"/>
  <c r="J100"/>
  <c r="T154"/>
  <c r="BK270"/>
  <c r="J270"/>
  <c r="J103"/>
  <c r="P270"/>
  <c r="R270"/>
  <c r="T270"/>
  <c r="BK342"/>
  <c r="J342"/>
  <c r="J105"/>
  <c r="P342"/>
  <c r="P341"/>
  <c r="R342"/>
  <c r="R341"/>
  <c r="T342"/>
  <c r="T341"/>
  <c i="2" r="E85"/>
  <c r="J89"/>
  <c r="J127"/>
  <c r="BE134"/>
  <c r="BE146"/>
  <c r="BE152"/>
  <c r="BE159"/>
  <c r="BE169"/>
  <c r="BE189"/>
  <c r="BE193"/>
  <c r="BE213"/>
  <c r="BE228"/>
  <c r="BE235"/>
  <c r="BE243"/>
  <c r="BE247"/>
  <c r="BE257"/>
  <c r="BE279"/>
  <c r="BE317"/>
  <c r="BE345"/>
  <c r="BE359"/>
  <c r="BE370"/>
  <c r="BE389"/>
  <c r="BE393"/>
  <c r="BE403"/>
  <c r="BE407"/>
  <c r="BE410"/>
  <c r="BE417"/>
  <c r="BE425"/>
  <c r="BK392"/>
  <c r="J392"/>
  <c r="J106"/>
  <c r="BK481"/>
  <c r="J481"/>
  <c r="J111"/>
  <c i="3" r="J91"/>
  <c r="E116"/>
  <c r="J120"/>
  <c r="F123"/>
  <c r="BE129"/>
  <c r="BE133"/>
  <c r="BE138"/>
  <c r="BE142"/>
  <c r="BE155"/>
  <c r="BE235"/>
  <c r="BE246"/>
  <c r="BE254"/>
  <c r="BE262"/>
  <c r="BE271"/>
  <c r="BE279"/>
  <c r="BE283"/>
  <c r="BE287"/>
  <c r="BE331"/>
  <c r="BK137"/>
  <c r="J137"/>
  <c r="J99"/>
  <c i="4" r="F91"/>
  <c r="F92"/>
  <c r="J115"/>
  <c i="2" r="F91"/>
  <c r="F92"/>
  <c r="J128"/>
  <c r="BE138"/>
  <c r="BE156"/>
  <c r="BE166"/>
  <c r="BE176"/>
  <c r="BE184"/>
  <c r="BE197"/>
  <c r="BE202"/>
  <c r="BE216"/>
  <c r="BE224"/>
  <c r="BE232"/>
  <c r="BE238"/>
  <c r="BE245"/>
  <c r="BE266"/>
  <c r="BE275"/>
  <c r="BE284"/>
  <c r="BE290"/>
  <c r="BE296"/>
  <c r="BE298"/>
  <c r="BE302"/>
  <c r="BE308"/>
  <c r="BE329"/>
  <c r="BE335"/>
  <c r="BE355"/>
  <c r="BE367"/>
  <c r="BE380"/>
  <c r="BE421"/>
  <c r="BE424"/>
  <c r="BE429"/>
  <c r="BE445"/>
  <c r="BE461"/>
  <c r="BE466"/>
  <c r="BE471"/>
  <c r="BE476"/>
  <c r="BE482"/>
  <c i="3" r="F91"/>
  <c r="BE147"/>
  <c r="BE175"/>
  <c r="BE189"/>
  <c r="BE197"/>
  <c r="BE205"/>
  <c r="BE209"/>
  <c r="BE213"/>
  <c r="BE214"/>
  <c r="BE223"/>
  <c r="BE241"/>
  <c r="BE296"/>
  <c r="BE304"/>
  <c r="BE308"/>
  <c r="BE313"/>
  <c r="BE319"/>
  <c r="BE335"/>
  <c r="BE347"/>
  <c r="BE358"/>
  <c i="4" r="BE127"/>
  <c i="2" r="BE142"/>
  <c r="BE162"/>
  <c r="BE173"/>
  <c r="BE180"/>
  <c r="BE205"/>
  <c r="BE209"/>
  <c r="BE219"/>
  <c r="BE244"/>
  <c r="BE252"/>
  <c r="BE261"/>
  <c r="BE271"/>
  <c r="BE286"/>
  <c r="BE294"/>
  <c r="BE295"/>
  <c r="BE297"/>
  <c r="BE300"/>
  <c r="BE305"/>
  <c r="BE313"/>
  <c r="BE320"/>
  <c r="BE323"/>
  <c r="BE326"/>
  <c r="BE332"/>
  <c r="BE341"/>
  <c r="BE362"/>
  <c r="BE375"/>
  <c r="BE376"/>
  <c r="BE383"/>
  <c r="BE386"/>
  <c r="BE396"/>
  <c r="BE400"/>
  <c r="BE414"/>
  <c r="BE433"/>
  <c r="BE435"/>
  <c r="BE439"/>
  <c r="BE453"/>
  <c i="3" r="J92"/>
  <c r="BE162"/>
  <c r="BE167"/>
  <c r="BE171"/>
  <c r="BE182"/>
  <c r="BE193"/>
  <c r="BE201"/>
  <c r="BE219"/>
  <c r="BE227"/>
  <c r="BE231"/>
  <c r="BE250"/>
  <c r="BE258"/>
  <c r="BE266"/>
  <c r="BE275"/>
  <c r="BE291"/>
  <c r="BE300"/>
  <c r="BE325"/>
  <c r="BE343"/>
  <c r="BE352"/>
  <c r="BK351"/>
  <c r="J351"/>
  <c r="J106"/>
  <c i="4" r="E85"/>
  <c r="J91"/>
  <c r="J92"/>
  <c r="BE124"/>
  <c r="BE129"/>
  <c r="BE132"/>
  <c r="BK123"/>
  <c r="J123"/>
  <c r="J98"/>
  <c r="BK126"/>
  <c r="J126"/>
  <c r="J99"/>
  <c r="BK128"/>
  <c r="J128"/>
  <c r="J100"/>
  <c r="BK131"/>
  <c r="J131"/>
  <c r="J101"/>
  <c i="3" r="F34"/>
  <c i="1" r="BA96"/>
  <c i="3" r="J34"/>
  <c i="1" r="AW96"/>
  <c i="2" r="F35"/>
  <c i="1" r="BB95"/>
  <c i="4" r="F36"/>
  <c i="1" r="BC97"/>
  <c i="2" r="F37"/>
  <c i="1" r="BD95"/>
  <c i="2" r="F36"/>
  <c i="1" r="BC95"/>
  <c i="4" r="F35"/>
  <c i="1" r="BB97"/>
  <c i="3" r="F37"/>
  <c i="1" r="BD96"/>
  <c i="3" r="F36"/>
  <c i="1" r="BC96"/>
  <c i="4" r="J34"/>
  <c i="1" r="AW97"/>
  <c i="2" r="J34"/>
  <c i="1" r="AW95"/>
  <c i="2" r="F34"/>
  <c i="1" r="BA95"/>
  <c i="3" r="F35"/>
  <c i="1" r="BB96"/>
  <c i="4" r="F34"/>
  <c i="1" r="BA97"/>
  <c i="4" r="F37"/>
  <c i="1" r="BD97"/>
  <c i="3" l="1" r="T127"/>
  <c r="T126"/>
  <c r="R127"/>
  <c r="R126"/>
  <c i="2" r="R394"/>
  <c r="BK132"/>
  <c r="P394"/>
  <c r="T132"/>
  <c r="T131"/>
  <c i="3" r="P127"/>
  <c r="P126"/>
  <c i="1" r="AU96"/>
  <c i="2" r="R132"/>
  <c r="R131"/>
  <c r="P132"/>
  <c r="P131"/>
  <c i="1" r="AU95"/>
  <c i="2" r="BK394"/>
  <c r="J394"/>
  <c r="J107"/>
  <c r="J133"/>
  <c r="J98"/>
  <c i="3" r="BK127"/>
  <c r="J127"/>
  <c r="J97"/>
  <c r="BK341"/>
  <c r="J341"/>
  <c r="J104"/>
  <c i="4" r="BK122"/>
  <c r="J122"/>
  <c r="J97"/>
  <c i="1" r="BC94"/>
  <c r="W32"/>
  <c r="BA94"/>
  <c r="W30"/>
  <c i="2" r="F33"/>
  <c i="1" r="AZ95"/>
  <c r="BD94"/>
  <c r="W33"/>
  <c r="BB94"/>
  <c r="W31"/>
  <c i="3" r="J33"/>
  <c i="1" r="AV96"/>
  <c r="AT96"/>
  <c i="4" r="F33"/>
  <c i="1" r="AZ97"/>
  <c i="2" r="J33"/>
  <c i="1" r="AV95"/>
  <c r="AT95"/>
  <c i="3" r="F33"/>
  <c i="1" r="AZ96"/>
  <c i="4" r="J33"/>
  <c i="1" r="AV97"/>
  <c r="AT97"/>
  <c i="2" l="1" r="BK131"/>
  <c r="J131"/>
  <c r="J132"/>
  <c r="J97"/>
  <c i="3" r="BK126"/>
  <c r="J126"/>
  <c i="4" r="BK121"/>
  <c r="J121"/>
  <c r="J96"/>
  <c i="2" r="J30"/>
  <c i="1" r="AG95"/>
  <c r="AN95"/>
  <c r="AU94"/>
  <c r="AZ94"/>
  <c r="AV94"/>
  <c r="AK29"/>
  <c r="AX94"/>
  <c i="3" r="J30"/>
  <c i="1" r="AG96"/>
  <c r="AN96"/>
  <c r="AW94"/>
  <c r="AK30"/>
  <c r="AY94"/>
  <c i="2" l="1" r="J96"/>
  <c i="3" r="J39"/>
  <c r="J96"/>
  <c i="2" r="J39"/>
  <c i="1" r="W29"/>
  <c i="4" r="J30"/>
  <c i="1" r="AG97"/>
  <c r="AN97"/>
  <c r="AT94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<sst xmlns="http://schemas.openxmlformats.org/spreadsheetml/2006/main">
  <si>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</si>
  <si>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</si>
  <si>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</si>
  <si>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</si>
  <si>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</si>
  <si>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{bcd14b88-4eb2-403e-a0b2-d1f66168eb55}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</si>
  <si>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</si>
  <si>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</si>
  <si>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</si>
  <si>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</si>
  <si>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</si>
  <si>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</si>
  <si>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</si>
  <si>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IMPORT_3</t>
  </si>
  <si>
    <t>Stavba:</t>
  </si>
  <si>
    <t>Oprava mostu v km 20,624 na trati Hlubočky - Domašov</t>
  </si>
  <si>
    <t>KSO:</t>
  </si>
  <si>
    <t>CC-CZ:</t>
  </si>
  <si>
    <t>Místo:</t>
  </si>
  <si>
    <t>Hrubá Voda</t>
  </si>
  <si>
    <t>Datum:</t>
  </si>
  <si>
    <t>17. 8. 2020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</si>
  <si>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</si>
  <si>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</si>
  <si>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</si>
  <si>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</si>
  <si>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</si>
  <si>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</si>
  <si>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</si>
  <si>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</si>
  <si>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</si>
  <si>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</si>
  <si>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</si>
  <si>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</si>
  <si>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</si>
  <si>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</si>
  <si>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</si>
  <si>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</si>
  <si>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</si>
  <si>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</si>
  <si>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</si>
  <si>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</si>
  <si>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</si>
  <si>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</si>
  <si>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</si>
  <si>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</si>
  <si>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</si>
  <si>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</si>
  <si>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</si>
  <si>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</si>
  <si>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</si>
  <si>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</si>
  <si>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</si>
  <si>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</si>
  <si>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</si>
  <si>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</si>
  <si>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</si>
  <si>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</si>
  <si>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</si>
  <si>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</si>
  <si>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</si>
  <si>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</si>
  <si>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</si>
  <si>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</si>
  <si>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</si>
  <si>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</si>
  <si>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</si>
  <si>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</si>
  <si>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</si>
  <si>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</si>
  <si>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</si>
  <si>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</si>
  <si>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</si>
  <si>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</si>
  <si>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</si>
  <si>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</si>
  <si>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</si>
  <si>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v km 20,624</t>
  </si>
  <si>
    <t>STA</t>
  </si>
  <si>
    <t>1</t>
  </si>
  <si>
    <t>{1774a2f5-de88-4a01-a6ca-25ed0ec1d113}</t>
  </si>
  <si>
    <t>2</t>
  </si>
  <si>
    <t>SO 02</t>
  </si>
  <si>
    <t>Úprava železniční...</t>
  </si>
  <si>
    <t>{105fa6e8-e659-4d43-a097-74bb3907cfdd}</t>
  </si>
  <si>
    <t>VRN</t>
  </si>
  <si>
    <t>Vedlejší rozpočtové...</t>
  </si>
  <si>
    <t>{3c06529f-160a-48ec-96ac-7c7d88570391}</t>
  </si>
  <si>
    <t>KRYCÍ LIST SOUPISU PRACÍ</t>
  </si>
  <si>
    <t>Objekt:</t>
  </si>
  <si>
    <t>SO 01 - Most v km 20,624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</si>
  <si>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</si>
  <si>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</si>
  <si>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</si>
  <si>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</si>
  <si>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</si>
  <si>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</si>
  <si>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</si>
  <si>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</si>
  <si>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</si>
  <si>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</si>
  <si>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</si>
  <si>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</si>
  <si>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</si>
  <si>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</si>
  <si>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</si>
  <si>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</si>
  <si>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</si>
  <si>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</si>
  <si>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</si>
  <si>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</si>
  <si>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</si>
  <si>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</si>
  <si>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</si>
  <si>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</si>
  <si>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</si>
  <si>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</si>
  <si>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</si>
  <si>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</si>
  <si>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</si>
  <si>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</si>
  <si>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</si>
  <si>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</si>
  <si>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</si>
  <si>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</si>
  <si>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</si>
  <si>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</si>
  <si>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</si>
  <si>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</si>
  <si>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</si>
  <si>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</si>
  <si>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</si>
  <si>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</si>
  <si>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VV</t>
  </si>
  <si>
    <t>"dle TZ, odstranění náletových dřevin a vegetace kolem křídel"</t>
  </si>
  <si>
    <t>"předpoklad" 270,00</t>
  </si>
  <si>
    <t>Součet</t>
  </si>
  <si>
    <t>122151101</t>
  </si>
  <si>
    <t>Odkopávky a prokopávky nezapažené v hornině třídy těžitelnosti I, skupiny 1 a 2 objem do 20 m3 strojně</t>
  </si>
  <si>
    <t>m3</t>
  </si>
  <si>
    <t>"dle přílohy 2.2</t>
  </si>
  <si>
    <t>"odpopávky pro odláždění" 1,50*1,50*0,30</t>
  </si>
  <si>
    <t>3</t>
  </si>
  <si>
    <t>122151402</t>
  </si>
  <si>
    <t>Vykopávky v zemníku na suchu v hornině třídy těžitelnosti I, skupiny 1 a 2 objem do 50 m3 strojně</t>
  </si>
  <si>
    <t>6</t>
  </si>
  <si>
    <t>"zemina z deponie na zpětné zásypy"</t>
  </si>
  <si>
    <t>"dle pol. 162351" 14,07</t>
  </si>
  <si>
    <t>131251104</t>
  </si>
  <si>
    <t>Hloubení jam nezapažených v hornině třídy těžitelnosti I, skupiny 3 objem do 500 m3 strojně</t>
  </si>
  <si>
    <t>8</t>
  </si>
  <si>
    <t>"výkop pro příčnou drenáž"</t>
  </si>
  <si>
    <t>"měřeno digitálně" 10,00*0,50*1,00</t>
  </si>
  <si>
    <t>"přibetonávka" 5,00</t>
  </si>
  <si>
    <t>"římsy" 4,07</t>
  </si>
  <si>
    <t>5</t>
  </si>
  <si>
    <t>162351103</t>
  </si>
  <si>
    <t>Vodorovné přemístění do 500 m výkopku/sypaniny z horniny třídy těžitelnosti I, skupiny 1 až 3</t>
  </si>
  <si>
    <t>10</t>
  </si>
  <si>
    <t>"uložení zeminy pro zpětné zásypy na deponii"</t>
  </si>
  <si>
    <t xml:space="preserve">"dle pol. 174101"   14,07</t>
  </si>
  <si>
    <t>162751117</t>
  </si>
  <si>
    <t>Vodorovné přemístění do 10000 m výkopku/sypaniny z horniny třídy těžitelnosti I, skupiny 1 až 3</t>
  </si>
  <si>
    <t>12</t>
  </si>
  <si>
    <t xml:space="preserve">"dle pol. 122151"  0,675</t>
  </si>
  <si>
    <t>7</t>
  </si>
  <si>
    <t>162751119</t>
  </si>
  <si>
    <t>Příplatek k vodorovnému přemístění výkopku/sypaniny z horniny třídy těžitelnosti I, skupiny 1 až 3 ZKD 1000 m přes 10000 m</t>
  </si>
  <si>
    <t>14</t>
  </si>
  <si>
    <t>"odvoz na skládku ve vzdálenosti 20 km" 10,00*0,675</t>
  </si>
  <si>
    <t>171201201</t>
  </si>
  <si>
    <t>Uložení sypaniny na skládky nebo meziskládky</t>
  </si>
  <si>
    <t>16</t>
  </si>
  <si>
    <t xml:space="preserve">"dle pol. 116275" </t>
  </si>
  <si>
    <t>0,675</t>
  </si>
  <si>
    <t>9</t>
  </si>
  <si>
    <t>171201221</t>
  </si>
  <si>
    <t>Poplatek za uložení na skládce (skládkovné) zeminy a kamení kód odpadu 17 05 04</t>
  </si>
  <si>
    <t>t</t>
  </si>
  <si>
    <t>18</t>
  </si>
  <si>
    <t>"dle pol. 171201201" 0,675*1,90</t>
  </si>
  <si>
    <t>174101101</t>
  </si>
  <si>
    <t>Zásyp jam, šachet rýh nebo kolem objektů sypaninou se zhutněním</t>
  </si>
  <si>
    <t>20</t>
  </si>
  <si>
    <t>"zpětné zásypy"</t>
  </si>
  <si>
    <t>"dle pol. 122151" 14,07</t>
  </si>
  <si>
    <t>11</t>
  </si>
  <si>
    <t>183405211</t>
  </si>
  <si>
    <t>Výsev trávníku hydroosevem na ornici</t>
  </si>
  <si>
    <t>22</t>
  </si>
  <si>
    <t>"zatravnění, předpoklad" 8,00</t>
  </si>
  <si>
    <t>M</t>
  </si>
  <si>
    <t>00572470</t>
  </si>
  <si>
    <t>osivo směs travní univerzál</t>
  </si>
  <si>
    <t>kg</t>
  </si>
  <si>
    <t>24</t>
  </si>
  <si>
    <t>8*0,025 "Přepočtené koeficientem množství</t>
  </si>
  <si>
    <t>Zakládání</t>
  </si>
  <si>
    <t>13</t>
  </si>
  <si>
    <t>212752102</t>
  </si>
  <si>
    <t>Trativod z drenážních trubek korugovaných PE-HD SN 4 perforace 360° včetně lože otevřený výkop DN 150 pro liniové stavby</t>
  </si>
  <si>
    <t>m</t>
  </si>
  <si>
    <t>26</t>
  </si>
  <si>
    <t>"dle přílohy 2.2"</t>
  </si>
  <si>
    <t>"zřízení příčného trativodu DN 150 s obetonováním a štěrkodrtí" 10,50</t>
  </si>
  <si>
    <t>211971121</t>
  </si>
  <si>
    <t>Zřízení opláštění žeber nebo trativodů geotextilií v rýze nebo zářezu sklonu přes 1:2 š do 2,5 m</t>
  </si>
  <si>
    <t>28</t>
  </si>
  <si>
    <t>"opláštění trativodu geotextilií 600g/m2"</t>
  </si>
  <si>
    <t>10,50*0,50</t>
  </si>
  <si>
    <t>69311178</t>
  </si>
  <si>
    <t>geotextilie PP s ÚV stabilizací 600g/m2</t>
  </si>
  <si>
    <t>30</t>
  </si>
  <si>
    <t>5,25*1,05 "Přepočtené koeficientem množství</t>
  </si>
  <si>
    <t>Svislé a kompletní konstrukce</t>
  </si>
  <si>
    <t>317321118</t>
  </si>
  <si>
    <t>Mostní římsy ze ŽB C 30/37</t>
  </si>
  <si>
    <t>32</t>
  </si>
  <si>
    <t>"dle přílohy 2.7"</t>
  </si>
  <si>
    <t xml:space="preserve">"římsy C30/37"  0,3*(3,70+3,65)</t>
  </si>
  <si>
    <t>17</t>
  </si>
  <si>
    <t>317361116</t>
  </si>
  <si>
    <t>Výztuž mostních říms z betonářské oceli 10 505</t>
  </si>
  <si>
    <t>34</t>
  </si>
  <si>
    <t>"dle přílohy 2.8"</t>
  </si>
  <si>
    <t>"výztuž říms a kotvící výztuž"</t>
  </si>
  <si>
    <t>324,10/1000</t>
  </si>
  <si>
    <t>R334214111</t>
  </si>
  <si>
    <t>Kotvení betonové přibetonávky mostů tl do 150 mm betonářskou výztuží</t>
  </si>
  <si>
    <t>36</t>
  </si>
  <si>
    <t xml:space="preserve">"kotvení nové přibetonávky na OP1"  10,20*2,00</t>
  </si>
  <si>
    <t>19</t>
  </si>
  <si>
    <t>334313118</t>
  </si>
  <si>
    <t>Mostní opěry z betonu prostého C 30/37</t>
  </si>
  <si>
    <t>38</t>
  </si>
  <si>
    <t xml:space="preserve">"betonová přibetonávka na OP1"   10,20*0,15*2,00</t>
  </si>
  <si>
    <t>334361412</t>
  </si>
  <si>
    <t>Výztuž opěr, prahů, křídel, pilířů, sloupů ze svařovaných sítí do 6 kg/m2</t>
  </si>
  <si>
    <t>40</t>
  </si>
  <si>
    <t>"výztuž přibetonávky z kari sítě" 5,39*25,00/1000</t>
  </si>
  <si>
    <t>334351111</t>
  </si>
  <si>
    <t>Bednění systémové mostních opěr a úložných prahů z překližek pro prostý beton - zřízení</t>
  </si>
  <si>
    <t>42</t>
  </si>
  <si>
    <t xml:space="preserve">"bednění nové přibetonávky na OP1"  10,20*2,00</t>
  </si>
  <si>
    <t>334351211</t>
  </si>
  <si>
    <t>Bednění systémové mostních opěr a úložných prahů z překližek - odstranění</t>
  </si>
  <si>
    <t>44</t>
  </si>
  <si>
    <t>"dle pol. zřízení" 20,40</t>
  </si>
  <si>
    <t>23</t>
  </si>
  <si>
    <t>R317171126</t>
  </si>
  <si>
    <t>Kotvení monolitického betonu římsy do mostovky do vývrtu</t>
  </si>
  <si>
    <t>kus</t>
  </si>
  <si>
    <t>46</t>
  </si>
  <si>
    <t>"dodatečně vlepovaná výztuž dl. 600mm do vrtů pr. 20mm dl. 300mm chem. kotvou"</t>
  </si>
  <si>
    <t>26,00</t>
  </si>
  <si>
    <t>R317353121</t>
  </si>
  <si>
    <t>Zřízení a odstranění bednění systémového mostních říms ze ŽB vč. pomocných konstrukcí</t>
  </si>
  <si>
    <t>48</t>
  </si>
  <si>
    <t>"bednění říms" 2*0,45*3,65+2*0,45*0,75+2*3,70*0,45+2*0,45*0,75</t>
  </si>
  <si>
    <t>Vodorovné konstrukce</t>
  </si>
  <si>
    <t>25</t>
  </si>
  <si>
    <t>421941211</t>
  </si>
  <si>
    <t>Výroba podlah z plechů s výztuhami při opravě mostu</t>
  </si>
  <si>
    <t>50</t>
  </si>
  <si>
    <t>"oprava pochozích plechů - seřezání a očetření řezů podlah"</t>
  </si>
  <si>
    <t>"Předpoklad - většina středových a hlavových podlah, rezerva pro část chodníkových" 80</t>
  </si>
  <si>
    <t>423905211</t>
  </si>
  <si>
    <t>Zdvih nebo spuštění pole z tyčových dílců do 5000 kN</t>
  </si>
  <si>
    <t>52</t>
  </si>
  <si>
    <t>"zdvižení NK" 1+1</t>
  </si>
  <si>
    <t>92</t>
  </si>
  <si>
    <t>429172112</t>
  </si>
  <si>
    <t>Výroba ocelových prvků pro opravu mostů šroubovaných nebo svařovaných přes 100 kg</t>
  </si>
  <si>
    <t>799269245</t>
  </si>
  <si>
    <t>"dle příl. 2.10"</t>
  </si>
  <si>
    <t xml:space="preserve">"výměna prvků nosné konstrukce"  5099,26</t>
  </si>
  <si>
    <t>93</t>
  </si>
  <si>
    <t>429172212</t>
  </si>
  <si>
    <t>Montáž ocelových prvků pro opravu mostů šroubovaných nebo svařovaných přes 100 kg</t>
  </si>
  <si>
    <t>-2010769074</t>
  </si>
  <si>
    <t xml:space="preserve">"montážní položky"   477,57</t>
  </si>
  <si>
    <t>106</t>
  </si>
  <si>
    <t>963071122</t>
  </si>
  <si>
    <t>Demontáž ocelových prvků mostů nýtovaných přes 100 kg</t>
  </si>
  <si>
    <t>1560694206</t>
  </si>
  <si>
    <t>96</t>
  </si>
  <si>
    <t>30910003</t>
  </si>
  <si>
    <t>šroub vysokopevnostní HRC s maticí a podložkou M20x70</t>
  </si>
  <si>
    <t>100 kus</t>
  </si>
  <si>
    <t>759092133</t>
  </si>
  <si>
    <t>97</t>
  </si>
  <si>
    <t>13611232</t>
  </si>
  <si>
    <t>plech ocelový hladký jakost S235JR tl 12mm tabule</t>
  </si>
  <si>
    <t>2046041848</t>
  </si>
  <si>
    <t>"Položka zahrnuje plechy všech ltoušťek" 5,1</t>
  </si>
  <si>
    <t>27</t>
  </si>
  <si>
    <t>451475121</t>
  </si>
  <si>
    <t>Podkladní vrstva plastbetonová samonivelační první vrstva tl 10 mm</t>
  </si>
  <si>
    <t>54</t>
  </si>
  <si>
    <t>"dle přílohy 2.6"</t>
  </si>
  <si>
    <t>"podlití pozednic plastbetonem tl. 20mm"</t>
  </si>
  <si>
    <t>2*2*0,28*0,68</t>
  </si>
  <si>
    <t>451475122</t>
  </si>
  <si>
    <t>Podkladní vrstva plastbetonová samonivelační každá další vrstva tl 10 mm</t>
  </si>
  <si>
    <t>56</t>
  </si>
  <si>
    <t>29</t>
  </si>
  <si>
    <t>457311116</t>
  </si>
  <si>
    <t>Vyrovnávací nebo spádový beton C 20/25 včetně úpravy povrchu</t>
  </si>
  <si>
    <t>58</t>
  </si>
  <si>
    <t>"dle TZ, výpočtů projektanta"</t>
  </si>
  <si>
    <t xml:space="preserve">"podklad. beton trativodu"  1,30</t>
  </si>
  <si>
    <t>R421941411</t>
  </si>
  <si>
    <t>Demontáž a zpětná montáž podlah z plechu s výztuhami při revizi ocelových mostů vč. těsnění</t>
  </si>
  <si>
    <t>60</t>
  </si>
  <si>
    <t>"oprava pochozích plechů - demontáž a zpětná montáž"</t>
  </si>
  <si>
    <t>"Položka v sobě zahrnuje i rezervu pro nutnou výměnu upevněňovacích a podpůrných prvků"</t>
  </si>
  <si>
    <t>"Všechny středové a hlavové podlah, rezerva pro část chodníkových" 100</t>
  </si>
  <si>
    <t>31</t>
  </si>
  <si>
    <t>465513156</t>
  </si>
  <si>
    <t>Dlažba svahu u opěr z upraveného lomového žulového kamene tl 200 mm do lože C 25/30 pl do 10 m2</t>
  </si>
  <si>
    <t>62</t>
  </si>
  <si>
    <t>"odláždění kolem vyústění trativodu"</t>
  </si>
  <si>
    <t>"dle přílohy 2.2" 1,00*1,00</t>
  </si>
  <si>
    <t>Komunikace pozemní</t>
  </si>
  <si>
    <t>521272311</t>
  </si>
  <si>
    <t>Jednotlivá výměna mostnice</t>
  </si>
  <si>
    <t>64</t>
  </si>
  <si>
    <t>"dle TZ"</t>
  </si>
  <si>
    <t xml:space="preserve">"výměna mostnic 260/240/2500 mm"  68,00 </t>
  </si>
  <si>
    <t>33</t>
  </si>
  <si>
    <t>521272351</t>
  </si>
  <si>
    <t>Jednotlivá výměna pozednice</t>
  </si>
  <si>
    <t>66</t>
  </si>
  <si>
    <t xml:space="preserve">"dle TZ" </t>
  </si>
  <si>
    <t xml:space="preserve">"výměna pozednice 260/240/2500mm"  2,00</t>
  </si>
  <si>
    <t>60815370</t>
  </si>
  <si>
    <t>mostnice dřevěná impregnovaná olejem DB 240x260mm dl 2,5m</t>
  </si>
  <si>
    <t>68</t>
  </si>
  <si>
    <t>"Položka zahrnuje i materiál na mostnicové klíny"</t>
  </si>
  <si>
    <t>(70+14)*0,156 "Přepočtené koeficientem množství</t>
  </si>
  <si>
    <t>Úpravy povrchů, podlahy a osazování výplní</t>
  </si>
  <si>
    <t>98</t>
  </si>
  <si>
    <t>628613221</t>
  </si>
  <si>
    <t>Protikorozní ochrana OK mostu I. tř.- základní a podkladní epoxidový, vrchní PU nátěr bez metalizace</t>
  </si>
  <si>
    <t>1463824899</t>
  </si>
  <si>
    <t>"dle příl. 2.10" 81,61</t>
  </si>
  <si>
    <t>35</t>
  </si>
  <si>
    <t>628613911</t>
  </si>
  <si>
    <t>Mechanické vyčištění hloubkové koroze mezi jednotlivými prvky OK mostů</t>
  </si>
  <si>
    <t>70</t>
  </si>
  <si>
    <t xml:space="preserve">"vyčištění koroze mezi stykem úhelníku dolního ztužení"  80,00</t>
  </si>
  <si>
    <t>Ostatní konstrukce a práce, bourání</t>
  </si>
  <si>
    <t>914111111</t>
  </si>
  <si>
    <t>Montáž svislé dopravní značky do velikosti 1 m2 objímkami na sloupek nebo konzolu</t>
  </si>
  <si>
    <t>72</t>
  </si>
  <si>
    <t xml:space="preserve">"montáž DZ - Pozor zúžený průřez, před i za objektem"  2</t>
  </si>
  <si>
    <t>37</t>
  </si>
  <si>
    <t>40445601</t>
  </si>
  <si>
    <t>výstražné dopravní značky A1-A30, A33 900mm</t>
  </si>
  <si>
    <t>74</t>
  </si>
  <si>
    <t>914531112</t>
  </si>
  <si>
    <t>Montáž konzoly na zeď velikosti do 1 m2 pro uchycení dopravních značek</t>
  </si>
  <si>
    <t>76</t>
  </si>
  <si>
    <t>39</t>
  </si>
  <si>
    <t>40445220</t>
  </si>
  <si>
    <t>držák dopravní značky na stěnu D 60mm</t>
  </si>
  <si>
    <t>78</t>
  </si>
  <si>
    <t>103</t>
  </si>
  <si>
    <t>936171150</t>
  </si>
  <si>
    <t>Demontáž pojistných úhelníků L 160 x 160 x 40 na železničních mostech přímých nebo v oblouku</t>
  </si>
  <si>
    <t>-1820020781</t>
  </si>
  <si>
    <t>100</t>
  </si>
  <si>
    <t>936171211</t>
  </si>
  <si>
    <t>Výroba pojistných úhelníků L 160x100x14 pro kolej S 49 na mostě</t>
  </si>
  <si>
    <t>-1926474543</t>
  </si>
  <si>
    <t>"Rezerva pro poškozené prvky" 40</t>
  </si>
  <si>
    <t>101</t>
  </si>
  <si>
    <t>936171311</t>
  </si>
  <si>
    <t>Montáž pojistných úhelníků L 160x100x14 v koleji S 49 na mostě</t>
  </si>
  <si>
    <t>2112109866</t>
  </si>
  <si>
    <t>"Montáž PÚ je vč. rezervy pro nový upevňovací materiál" 117</t>
  </si>
  <si>
    <t>102</t>
  </si>
  <si>
    <t>13011071</t>
  </si>
  <si>
    <t>úhelník ocelový rovnostranný jakost 11 375 160x160x14mm</t>
  </si>
  <si>
    <t>1882103385</t>
  </si>
  <si>
    <t>"Rezerva pro poškozené prvky - 40 m"</t>
  </si>
  <si>
    <t>"Rozměry přizpůsobit zkutečnosti, dle revizní zprávy je rozměr PÚ 150/100/14 mm" 0,07</t>
  </si>
  <si>
    <t>938905108</t>
  </si>
  <si>
    <t>Údržba OK mostů - jednotlivá výměna nýtu za nýt počtu přes 10 do 50 kusů</t>
  </si>
  <si>
    <t>80</t>
  </si>
  <si>
    <t>"výměna, doplnění chybějících nýtů, předpoklad" 50,00</t>
  </si>
  <si>
    <t>41</t>
  </si>
  <si>
    <t>938905311</t>
  </si>
  <si>
    <t>Údržba OK mostů - očistění, nátěr, namazání ložisek</t>
  </si>
  <si>
    <t>82</t>
  </si>
  <si>
    <t>"očištění, PKO hlavních a podružných ložisek"</t>
  </si>
  <si>
    <t>4+2</t>
  </si>
  <si>
    <t>938905312</t>
  </si>
  <si>
    <t>Údržba OK mostů - vysekání obetonávky ložisek a zalití ložiskových desek</t>
  </si>
  <si>
    <t>84</t>
  </si>
  <si>
    <t xml:space="preserve">"obsekání úložných desek ložisek a sanace ložisek maltou"  4+2</t>
  </si>
  <si>
    <t>944611111</t>
  </si>
  <si>
    <t>Montáž ochranné plachty z textilie z umělých vláken</t>
  </si>
  <si>
    <t>"zaplachtování pomocného lešení" 39,00*8,00</t>
  </si>
  <si>
    <t>47</t>
  </si>
  <si>
    <t>944611211</t>
  </si>
  <si>
    <t>Příplatek k ochranné plachtě za první a ZKD den použití</t>
  </si>
  <si>
    <t>94</t>
  </si>
  <si>
    <t>"zaplachtování pomocného lešení - 39dní" 39,00*8,00*39</t>
  </si>
  <si>
    <t>944611811</t>
  </si>
  <si>
    <t>Demontáž ochranné plachty z textilie z umělých vláken</t>
  </si>
  <si>
    <t>89</t>
  </si>
  <si>
    <t>946211131</t>
  </si>
  <si>
    <t>Montáž lešení zavěšeného trubkového na potrubních mostech zatížení tř. 3 do 200 kg/m2 v do 10 m</t>
  </si>
  <si>
    <t>-336077821</t>
  </si>
  <si>
    <t>"pomocné lešení" 39,00*8,00</t>
  </si>
  <si>
    <t>90</t>
  </si>
  <si>
    <t>946211231</t>
  </si>
  <si>
    <t>Příplatek k lešení zavěšenému trubkovému na mostech 200 kg/m2 v 10 m za první a ZKD den použití</t>
  </si>
  <si>
    <t>727768217</t>
  </si>
  <si>
    <t>"předpoklad použítí lešení - 39 dní" 39*312,00</t>
  </si>
  <si>
    <t>91</t>
  </si>
  <si>
    <t>946311831</t>
  </si>
  <si>
    <t>Demontáž lešení zavěšeného řadového trubkového zatížení tř. 3 do 200 kg/m2 v do 10 m</t>
  </si>
  <si>
    <t>-1094669149</t>
  </si>
  <si>
    <t xml:space="preserve">"dle pol. montáže"  312,00</t>
  </si>
  <si>
    <t>963021112</t>
  </si>
  <si>
    <t>Bourání mostní nosné konstrukce z kamene</t>
  </si>
  <si>
    <t>"bourání starých kamenných říms"</t>
  </si>
  <si>
    <t>0,24*(3,70+3,65)</t>
  </si>
  <si>
    <t xml:space="preserve">"odstranění kamenné přizdívky na OP1"   10,20*0,15*2,00</t>
  </si>
  <si>
    <t>51</t>
  </si>
  <si>
    <t>966075141</t>
  </si>
  <si>
    <t>Odstranění kovového zábradlí vcelku</t>
  </si>
  <si>
    <t>"dle přílohy 2.9"</t>
  </si>
  <si>
    <t xml:space="preserve">"demontáž pravého zábradlí na OP1 a levého na OP2"  4,70+4,70</t>
  </si>
  <si>
    <t>985121122</t>
  </si>
  <si>
    <t>Tryskání degradovaného betonu stěn a rubu kleneb vodou pod tlakem do 1250 barů</t>
  </si>
  <si>
    <t>104</t>
  </si>
  <si>
    <t>"očištění beton. ploch tlakovou vodou"</t>
  </si>
  <si>
    <t>"měřeno digitálně"</t>
  </si>
  <si>
    <t xml:space="preserve">"opěra 1"  86,40</t>
  </si>
  <si>
    <t xml:space="preserve">"křídlo 1P"  13,00</t>
  </si>
  <si>
    <t xml:space="preserve">"křídlo 1L"  4,00</t>
  </si>
  <si>
    <t xml:space="preserve">"opěra 2"   86,00</t>
  </si>
  <si>
    <t xml:space="preserve">"křídlo 2P"   10,00</t>
  </si>
  <si>
    <t xml:space="preserve">"křídlo 2L"   20,00</t>
  </si>
  <si>
    <t>53</t>
  </si>
  <si>
    <t>985131311</t>
  </si>
  <si>
    <t>Ruční dočištění ploch stěn, rubu kleneb a podlah ocelových kartáči</t>
  </si>
  <si>
    <t xml:space="preserve">"očištění tryskaných ploch pro reprofilaci sanační maltou (50% čištěných ploch)"  219,40*0,50</t>
  </si>
  <si>
    <t>985142212</t>
  </si>
  <si>
    <t>Vysekání spojovací hmoty ze spár zdiva hl přes 40 mm dl do 12 m/m2</t>
  </si>
  <si>
    <t>108</t>
  </si>
  <si>
    <t xml:space="preserve">"oprava spár, předpoklad 50% ploch"  219,40*0,50</t>
  </si>
  <si>
    <t>55</t>
  </si>
  <si>
    <t>985221111</t>
  </si>
  <si>
    <t>Doplnění zdiva kamenem do aktivované malty se spárami dl do 6 m/m2</t>
  </si>
  <si>
    <t>110</t>
  </si>
  <si>
    <t xml:space="preserve">"zazdění vysunuté římsy s využitím stavajících vypadnutých kamenných kvádrů" </t>
  </si>
  <si>
    <t>0,6*0,3*0,5</t>
  </si>
  <si>
    <t>985232112</t>
  </si>
  <si>
    <t>Hloubkové spárování zdiva aktivovanou maltou spára hl do 80 mm dl do 12 m/m2</t>
  </si>
  <si>
    <t>112</t>
  </si>
  <si>
    <t>57</t>
  </si>
  <si>
    <t>R9112A11</t>
  </si>
  <si>
    <t>D+M mostního zábradlí s vodor. madly vč. povrchové úpravy</t>
  </si>
  <si>
    <t>114</t>
  </si>
  <si>
    <t>"dle přílohy 2.9, dle výkazu oceli pro zábradlí"</t>
  </si>
  <si>
    <t>346,27</t>
  </si>
  <si>
    <t>997</t>
  </si>
  <si>
    <t>Přesun sutě</t>
  </si>
  <si>
    <t>997013501</t>
  </si>
  <si>
    <t>Odvoz suti a vybouraných hmot na skládku nebo meziskládku do 1 km se složením</t>
  </si>
  <si>
    <t>120</t>
  </si>
  <si>
    <t>61</t>
  </si>
  <si>
    <t>997013509</t>
  </si>
  <si>
    <t>Příplatek k odvozu suti a vybouraných hmot na skládku ZKD 1 km přes 1 km</t>
  </si>
  <si>
    <t>122</t>
  </si>
  <si>
    <t>"odvoz suti na skládku ve vzdálenosti 20 km"</t>
  </si>
  <si>
    <t>19,00*40,649</t>
  </si>
  <si>
    <t>997013655</t>
  </si>
  <si>
    <t>124</t>
  </si>
  <si>
    <t>"dle pol. 963021, bourání kamenné přizdívky" 12,012</t>
  </si>
  <si>
    <t>63</t>
  </si>
  <si>
    <t>997013841</t>
  </si>
  <si>
    <t>Poplatek za uložení na skládce (skládkovné) odpadu po otryskávání bez obsahu nebezpečných látek kód odpadu 12 01 17</t>
  </si>
  <si>
    <t>126</t>
  </si>
  <si>
    <t>"dle pol. 985121" 2,194</t>
  </si>
  <si>
    <t>R997013841</t>
  </si>
  <si>
    <t>Poplatek za uložení stavebního odpadu na skládce (skládkovné) odpady z odstraň. barev nebo laků obsahující nebez.látky kód odpadu 08 01 17</t>
  </si>
  <si>
    <t>128</t>
  </si>
  <si>
    <t xml:space="preserve">"odpad po čištění ocel. ploch, předpoklad" 0,200 </t>
  </si>
  <si>
    <t>65</t>
  </si>
  <si>
    <t>R99721</t>
  </si>
  <si>
    <t>Ekologická likvidace mostnic - drcení a odvoz do 20km</t>
  </si>
  <si>
    <t>130</t>
  </si>
  <si>
    <t>"likvidace mostnic a pozednic" 68,00+2,00</t>
  </si>
  <si>
    <t>998</t>
  </si>
  <si>
    <t>Přesun hmot</t>
  </si>
  <si>
    <t>998241012</t>
  </si>
  <si>
    <t>Přesun hmot pro železniční spodek drah kolejových o sklonu přes 0,8 do 1,5 %</t>
  </si>
  <si>
    <t>132</t>
  </si>
  <si>
    <t>PSV</t>
  </si>
  <si>
    <t>Práce a dodávky PSV</t>
  </si>
  <si>
    <t>711</t>
  </si>
  <si>
    <t>Izolace proti vodě, vlhkosti a plynům</t>
  </si>
  <si>
    <t>67</t>
  </si>
  <si>
    <t>711112001</t>
  </si>
  <si>
    <t>Provedení izolace proti zemní vlhkosti svislé za studena nátěrem penetračním</t>
  </si>
  <si>
    <t>134</t>
  </si>
  <si>
    <t>"izolace říms a přizívky, 1xALP" 0,60*(3,65+3,70)+0,7*10,50</t>
  </si>
  <si>
    <t>11163150</t>
  </si>
  <si>
    <t>lak penetrační asfaltový</t>
  </si>
  <si>
    <t>136</t>
  </si>
  <si>
    <t>11,76*0,0003 "Přepočtené koeficientem množství</t>
  </si>
  <si>
    <t>69</t>
  </si>
  <si>
    <t>711142559</t>
  </si>
  <si>
    <t>Provedení izolace proti zemní vlhkosti pásy přitavením svislé NAIP</t>
  </si>
  <si>
    <t>138</t>
  </si>
  <si>
    <t>"izolace říms a přizívky, 1xnaip" 0,60*(3,65+3,70)+0,7*10,50</t>
  </si>
  <si>
    <t>62832001</t>
  </si>
  <si>
    <t>pás asfaltový natavitelný oxidovaný tl 3,5mm typu V60 S35 s vložkou ze skleněné rohože, s jemnozrnným minerálním posypem</t>
  </si>
  <si>
    <t>140</t>
  </si>
  <si>
    <t>11,76*1,2 "Přepočtené koeficientem množství</t>
  </si>
  <si>
    <t>71</t>
  </si>
  <si>
    <t>711191011</t>
  </si>
  <si>
    <t>Provedení adhezního můstku na svislé ploše</t>
  </si>
  <si>
    <t>142</t>
  </si>
  <si>
    <t>"spojovací můstek pro přibetonávku na OP1"</t>
  </si>
  <si>
    <t>2,00*10,20</t>
  </si>
  <si>
    <t>58581220</t>
  </si>
  <si>
    <t>můstek adhezní pod izolační a vyrovnávací lepící hmoty</t>
  </si>
  <si>
    <t>144</t>
  </si>
  <si>
    <t>20,4*0,118 "Přepočtené koeficientem množství</t>
  </si>
  <si>
    <t>73</t>
  </si>
  <si>
    <t>711491272</t>
  </si>
  <si>
    <t>Provedení izolace proti tlakové vodě svislé z textilií vrstva ochranná</t>
  </si>
  <si>
    <t>146</t>
  </si>
  <si>
    <t>"izolace říms, geotextilie 600g/m2" 0,60*(3,65+3,70)+0,7*10,50</t>
  </si>
  <si>
    <t>69311083</t>
  </si>
  <si>
    <t>geotextilie netkaná separační, ochranná, filtrační, drenážní PP 600g/m2</t>
  </si>
  <si>
    <t>148</t>
  </si>
  <si>
    <t>11,76*1,05 "Přepočtené koeficientem množství</t>
  </si>
  <si>
    <t>75</t>
  </si>
  <si>
    <t>998711101</t>
  </si>
  <si>
    <t>Přesun hmot tonážní pro izolace proti vodě, vlhkosti a plynům v objektech výšky do 6 m</t>
  </si>
  <si>
    <t>150</t>
  </si>
  <si>
    <t>R711491177</t>
  </si>
  <si>
    <t>Připevnění izolace proti tlakové vodě nerezovou lištou</t>
  </si>
  <si>
    <t>152</t>
  </si>
  <si>
    <t>"nerez pásek pro přichycení izolace š.40mm" 7,50</t>
  </si>
  <si>
    <t>77</t>
  </si>
  <si>
    <t>R923890</t>
  </si>
  <si>
    <t>Šikmý žlutočerný bezpečnostní nátěr</t>
  </si>
  <si>
    <t>154</t>
  </si>
  <si>
    <t>"žlutočerný reflexní pruh na čelních výztuhách" 4,00</t>
  </si>
  <si>
    <t>742</t>
  </si>
  <si>
    <t>Elektroinstalace - slaboproud</t>
  </si>
  <si>
    <t>R74211010</t>
  </si>
  <si>
    <t>Montáž kabelového žlabu 200/125 mm</t>
  </si>
  <si>
    <t>156</t>
  </si>
  <si>
    <t>"Práce spojená s manipulací s kabelovým žlabem - pro zdvih konstrukce, pro odhalení kabelu, pro lokální výměnu chráničky atd." 42</t>
  </si>
  <si>
    <t>34575152</t>
  </si>
  <si>
    <t>žlab kabelový s víkem PVC (200x126)</t>
  </si>
  <si>
    <t>-263119642</t>
  </si>
  <si>
    <t>"Rozměry žlabu dle stávajícího stavu"</t>
  </si>
  <si>
    <t>"Výměna krajních kusů za plastové žlaby (vliv bludných proudů)" 4</t>
  </si>
  <si>
    <t>789</t>
  </si>
  <si>
    <t>Povrchové úpravy ocelových konstrukcí a technologických zařízení</t>
  </si>
  <si>
    <t>789121142</t>
  </si>
  <si>
    <t>Čištění mechanizované ocelových konstrukcí třídy I stupeň přípravy St 3 stupeň zrezivění C</t>
  </si>
  <si>
    <t>160</t>
  </si>
  <si>
    <t>"dle přílohy 2.10"</t>
  </si>
  <si>
    <t xml:space="preserve">"ruční čištění stávajících ploch NK"  </t>
  </si>
  <si>
    <t xml:space="preserve">"stávající části zábradlí"  6,50</t>
  </si>
  <si>
    <t>"stávající krční úhelníky" 110,00</t>
  </si>
  <si>
    <t>81</t>
  </si>
  <si>
    <t>789121210</t>
  </si>
  <si>
    <t>Omytí ocelových konstrukcí třídy I</t>
  </si>
  <si>
    <t>162</t>
  </si>
  <si>
    <t xml:space="preserve">"stojny podélníku"  63,00*0,90</t>
  </si>
  <si>
    <t xml:space="preserve">"ztužení podélníku"  34,00*0,90</t>
  </si>
  <si>
    <t xml:space="preserve">"příčníky"  204,00*0,90</t>
  </si>
  <si>
    <t xml:space="preserve">"hlavní nosníky"   860,00*0,90</t>
  </si>
  <si>
    <t>"dolní ztužidla" 66,00*0,90</t>
  </si>
  <si>
    <t>789121260</t>
  </si>
  <si>
    <t>Ometení ocelových konstrukcí třídy I</t>
  </si>
  <si>
    <t>164</t>
  </si>
  <si>
    <t>83</t>
  </si>
  <si>
    <t>789325210</t>
  </si>
  <si>
    <t>Nátěr ocelových konstrukcí třídy I dvousložkový epoxidový základní tl do 40 μm</t>
  </si>
  <si>
    <t>166</t>
  </si>
  <si>
    <t>789325211</t>
  </si>
  <si>
    <t>Nátěr ocelových konstrukcí třídy I dvousložkový epoxidový základní tl do 80 μm</t>
  </si>
  <si>
    <t>168</t>
  </si>
  <si>
    <t>85</t>
  </si>
  <si>
    <t>789325216</t>
  </si>
  <si>
    <t>Nátěr ocelových konstrukcí třídy I dvousložkový epoxidový mezivrstva do 80 μm</t>
  </si>
  <si>
    <t>170</t>
  </si>
  <si>
    <t>86</t>
  </si>
  <si>
    <t>789325221</t>
  </si>
  <si>
    <t>Nátěr ocelových konstrukcí třídy I dvousložkový epoxidový krycí (vrchní) do 80 μm</t>
  </si>
  <si>
    <t>172</t>
  </si>
  <si>
    <t>HZS</t>
  </si>
  <si>
    <t>Hodinové zúčtovací sazby</t>
  </si>
  <si>
    <t>105</t>
  </si>
  <si>
    <t>HZS1451</t>
  </si>
  <si>
    <t>Hodinová zúčtovací sazba dělník údržby mostů</t>
  </si>
  <si>
    <t>hod</t>
  </si>
  <si>
    <t>512</t>
  </si>
  <si>
    <t>-1675746055</t>
  </si>
  <si>
    <t>"Očištění úložných prahů" 4</t>
  </si>
  <si>
    <t>SO 02 - Úprava železniční...</t>
  </si>
  <si>
    <t xml:space="preserve">    51 - Kolejová lože</t>
  </si>
  <si>
    <t xml:space="preserve">    52 - Kolej</t>
  </si>
  <si>
    <t xml:space="preserve">    96 - Bourání konstrukcí</t>
  </si>
  <si>
    <t xml:space="preserve">    99 - Přesun hmot a manipulace se sutí</t>
  </si>
  <si>
    <t xml:space="preserve">    741 - Elektroinstalace - silnoproud</t>
  </si>
  <si>
    <t>VRN - Vedlejší rozpočtové náklady</t>
  </si>
  <si>
    <t>5915010010</t>
  </si>
  <si>
    <t>Těžení zeminy nebo horniny železničního spodku I. třídy</t>
  </si>
  <si>
    <t>Výkop zeminy mimo kolejové lože:</t>
  </si>
  <si>
    <t>5915020010</t>
  </si>
  <si>
    <t>Povrchová úprava plochy železničního spodku</t>
  </si>
  <si>
    <t>úprava pláně se zhutněním</t>
  </si>
  <si>
    <t>588</t>
  </si>
  <si>
    <t>Kolejová lože</t>
  </si>
  <si>
    <t>5905060010</t>
  </si>
  <si>
    <t>Zřízení nového kolejového lože v koleji</t>
  </si>
  <si>
    <t>Zřízení štěrkového lože – kamenivo frakce 31,5/63 třídy BI</t>
  </si>
  <si>
    <t>5905105030</t>
  </si>
  <si>
    <t>Doplnění KL kamenivem souvisle strojně v koleji</t>
  </si>
  <si>
    <t>Následné podbití</t>
  </si>
  <si>
    <t>Doplnění štěrkového lože při podbití kolejí (0,1 m3 na bm)</t>
  </si>
  <si>
    <t>6,8+0,15*68</t>
  </si>
  <si>
    <t>5955101000</t>
  </si>
  <si>
    <t>Kamenivo drcené štěrk frakce 31,5/63 třídy BI</t>
  </si>
  <si>
    <t>nové kl</t>
  </si>
  <si>
    <t>2,1*(166)</t>
  </si>
  <si>
    <t>(6,8+68*0,15)*2,1</t>
  </si>
  <si>
    <t>Kolej</t>
  </si>
  <si>
    <t>5905110010</t>
  </si>
  <si>
    <t>Snížení KL pod patou kolejnice v koleji</t>
  </si>
  <si>
    <t>km</t>
  </si>
  <si>
    <t>Snížení kolejového lože pod patou kolejnice v koleji</t>
  </si>
  <si>
    <t>0,105</t>
  </si>
  <si>
    <t>5906130390</t>
  </si>
  <si>
    <t>Montáž kolejového roštu v ose koleje pražce betonové vystrojené tv. S49 rozdělení "d"</t>
  </si>
  <si>
    <t>žsv. S49 – nové kolejnice 49 E1 (ocel jakosti R260), nové předpjaté betonové pražce s bezpodkladnicovým pružným upevněním (upevnění typ W14 se</t>
  </si>
  <si>
    <t xml:space="preserve">svěrkami Skl 14), min. délky 2,6m o hmotnosti min. 300kg s úklonem úložné plochy 1:40,  rozd. „d“, svařené do BK</t>
  </si>
  <si>
    <t>0,046</t>
  </si>
  <si>
    <t>5957110030</t>
  </si>
  <si>
    <t>Kolejnice tv. 49 E 1, třídy R260</t>
  </si>
  <si>
    <t xml:space="preserve">Nové kolejnice 49 E1 </t>
  </si>
  <si>
    <t>46*2+22*2+37*2</t>
  </si>
  <si>
    <t>5958128000</t>
  </si>
  <si>
    <t xml:space="preserve">Komplety Skl 14  (svěrka Skl 14, vrtule R1,podložka Uls7)</t>
  </si>
  <si>
    <t>upevnění pro použité pražce</t>
  </si>
  <si>
    <t>41*2</t>
  </si>
  <si>
    <t>5906130080</t>
  </si>
  <si>
    <t>Montáž kolejového roštu v ose koleje pražce dřevěné nevystrojené tv. S49 rozdělení "d"</t>
  </si>
  <si>
    <t xml:space="preserve">žsv. S49 -  nové kolejnice 49 E1, (ocel jakosti R260) </t>
  </si>
  <si>
    <t>nové dřevěné mostnice s tuhým upevněním na žebrových podkladnicích</t>
  </si>
  <si>
    <t xml:space="preserve">(upevnění typ K se svěrkami ŽS 4), min. délky 2,6 m o hmotnosti min. 100 kg </t>
  </si>
  <si>
    <t xml:space="preserve">s úklonem úložné plochy 1:20,  rozd. „d“.</t>
  </si>
  <si>
    <t>0,037</t>
  </si>
  <si>
    <t>5906130180</t>
  </si>
  <si>
    <t>Montáž kolejového roštu v ose koleje pražce dřevěné vystrojené tv. S49 rozdělení "d"</t>
  </si>
  <si>
    <t>nové dřevěné pražce tuhým upevněním na žebrových podkladnicích</t>
  </si>
  <si>
    <t>0,022</t>
  </si>
  <si>
    <t>5956101020</t>
  </si>
  <si>
    <t xml:space="preserve">Pražec dřevěný příčný vystrojený   dub 2600x260x160 mm</t>
  </si>
  <si>
    <t>nové dřevěné pražce</t>
  </si>
  <si>
    <t>5958128010</t>
  </si>
  <si>
    <t>Komplety ŽS 4 (šroub RS 1, matice M 24, podložka Fe6, svěrka ŽS4)</t>
  </si>
  <si>
    <t>Tuhé upevnění K se svěrkami ŽS4, vrtule R1, šrouby svěrkové RS 1, matice M24, pružné kroužky FE 6, pryžové podložky, PE podložky (počet pražců x 4)</t>
  </si>
  <si>
    <t>148+280</t>
  </si>
  <si>
    <t>5908085010</t>
  </si>
  <si>
    <t>Ojedinělá montáž kolejiva (podkladnice, můstkové desky, spojky)</t>
  </si>
  <si>
    <t>Provizorní spojky pro podbití kolejí před zřízením BK</t>
  </si>
  <si>
    <t>2*3</t>
  </si>
  <si>
    <t>5908087010</t>
  </si>
  <si>
    <t>Ojedinělá demontáž kolejiva (podkladnice, můstkové desky, spojky)</t>
  </si>
  <si>
    <t>5958101005</t>
  </si>
  <si>
    <t>Součásti spojovací kolejnicové spojky tv. S 730 mm</t>
  </si>
  <si>
    <t>R546391582</t>
  </si>
  <si>
    <t>Montáž kolejového roštu dilatačního zařízení malého na pražcích dřevěných soustavy S49</t>
  </si>
  <si>
    <t>počet kolejnicových malých dilatačních zažízení KMDZ</t>
  </si>
  <si>
    <t>R3707013</t>
  </si>
  <si>
    <t>dilatační zařízení KMDZ S49 1:20 dilatující délka 30-80m, 4200mm dl.</t>
  </si>
  <si>
    <t>5909030020</t>
  </si>
  <si>
    <t>Následná úprava GPK koleje směrové a výškové uspořádání pražce betonové</t>
  </si>
  <si>
    <t xml:space="preserve">Podbití kolejí </t>
  </si>
  <si>
    <t>0,068</t>
  </si>
  <si>
    <t>5909032020</t>
  </si>
  <si>
    <t>Přesná úprava GPK koleje směrové a výškové uspořádání pražce betonové</t>
  </si>
  <si>
    <t>Podbití kolejí 2 pojezdy</t>
  </si>
  <si>
    <t>0,068*2</t>
  </si>
  <si>
    <t>5910020030</t>
  </si>
  <si>
    <t>Svařování kolejnic termitem plný předehřev standardní spára svar sériový tv. S49</t>
  </si>
  <si>
    <t>svar</t>
  </si>
  <si>
    <t>Svaření kolejnic aluminotermicky</t>
  </si>
  <si>
    <t>10*2</t>
  </si>
  <si>
    <t>5907035220</t>
  </si>
  <si>
    <t>Úprava dilatačních spár kolejnic tv. S49 rozdělení "d"</t>
  </si>
  <si>
    <t>zřízení stykované koleje v nové koleji</t>
  </si>
  <si>
    <t>5910136010</t>
  </si>
  <si>
    <t>Montáž pražcové kotvy v koleji</t>
  </si>
  <si>
    <t>pražcové kotvy na každém pražci</t>
  </si>
  <si>
    <t>5960101000</t>
  </si>
  <si>
    <t>Pražcové kotvy TDHB pro pražec betonový B 91</t>
  </si>
  <si>
    <t>Bourání konstrukcí</t>
  </si>
  <si>
    <t>5905055010</t>
  </si>
  <si>
    <t>Odstranění stávajícího kolejového lože odtěžením v koleji</t>
  </si>
  <si>
    <t>Odtěžení štěrkového lože</t>
  </si>
  <si>
    <t>odtěžení celkem (0.3 m pod ložnou plochou praže):</t>
  </si>
  <si>
    <t>139.0</t>
  </si>
  <si>
    <t>5906135200</t>
  </si>
  <si>
    <t>Demontáž kolejového roštu koleje na úložišti pražce betonové tv. S49 "d"</t>
  </si>
  <si>
    <t>Vytržení koleje a její demontáž</t>
  </si>
  <si>
    <t>0,044</t>
  </si>
  <si>
    <t>5906135080</t>
  </si>
  <si>
    <t>Demontáž kolejového roštu koleje na úložišti pražce dřevěné tv. S49 rozdělení "d"</t>
  </si>
  <si>
    <t>koleje na dřevěných pražcích tv. S49/T:</t>
  </si>
  <si>
    <t>0,061</t>
  </si>
  <si>
    <t>5907050120</t>
  </si>
  <si>
    <t>Dělení kolejnic kyslíkem tv. S49</t>
  </si>
  <si>
    <t>Rozřezy kolejnic S49</t>
  </si>
  <si>
    <t>R129911121</t>
  </si>
  <si>
    <t>Bourání zdiva z betonu prostého neprokládaného v odkopávkách nebo prokopávkách ručně</t>
  </si>
  <si>
    <t>bourání kcí z betonu</t>
  </si>
  <si>
    <t>0,2</t>
  </si>
  <si>
    <t>R541511111</t>
  </si>
  <si>
    <t>Demontáž kolejnicového styku spojky ocelové</t>
  </si>
  <si>
    <t>demontáž styku kolejového</t>
  </si>
  <si>
    <t>2*2</t>
  </si>
  <si>
    <t>5999010030</t>
  </si>
  <si>
    <t>Vyjmutí a snesení konstrukcí nebo dílů hmotnosti přes 20 t</t>
  </si>
  <si>
    <t>44*0,60654+61*0,28</t>
  </si>
  <si>
    <t>99</t>
  </si>
  <si>
    <t>Přesun hmot a manipulace se sutí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</si>
  <si>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</si>
  <si>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</si>
  <si>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staré štěrkové lože - doprava z žst.Olomouc na skládku</t>
  </si>
  <si>
    <t>291,9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</si>
  <si>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</si>
  <si>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</si>
  <si>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staré štěrkové lože - doprava do žst.Olomouc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</si>
  <si>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</si>
  <si>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</si>
  <si>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zemina skládka</t>
  </si>
  <si>
    <t>169,1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</si>
  <si>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</si>
  <si>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</si>
  <si>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odpad svršek z žst. Olomouc na skládku</t>
  </si>
  <si>
    <t>10,4+3,6+8,3+4+0,024+0,049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</si>
  <si>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</si>
  <si>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</si>
  <si>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odpad svršek do žst. Olomouc</t>
  </si>
  <si>
    <t>9902300300</t>
  </si>
  <si>
    <t>Doprava jednosměrná (např. nakupovaného materiálu) mechanizací o nosnosti přes 3,5 t sypanin (kameniva, písku, suti, dlažebních kostek, atd.) do 30 km</t>
  </si>
  <si>
    <t>nové kolejové lože</t>
  </si>
  <si>
    <t>31,5/63 mm</t>
  </si>
  <si>
    <t>383,4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</si>
  <si>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</si>
  <si>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</si>
  <si>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pražce a upevńovadla</t>
  </si>
  <si>
    <t>24,354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</si>
  <si>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</si>
  <si>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</si>
  <si>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kolejnice uloženy na mezideponii v místě stavby a ponechány investorovi, v ceně veškerá nutmá manipulace a přesun na mezideponii</t>
  </si>
  <si>
    <t>10,372</t>
  </si>
  <si>
    <t>9902900100</t>
  </si>
  <si>
    <t>Naložení sypanin, drobného kusového materiálu, suti</t>
  </si>
  <si>
    <t>43</t>
  </si>
  <si>
    <t>9902900200</t>
  </si>
  <si>
    <t>Naložení objemnějšího kusového materiálu, vybouraných hmot</t>
  </si>
  <si>
    <t>Vytržená koleje -odvoz z uložiště na skládku</t>
  </si>
  <si>
    <t>9903200200</t>
  </si>
  <si>
    <t>Přeprava mechanizace na místo prováděných prací o hmotnosti přes 12 t do 200 km</t>
  </si>
  <si>
    <t>88</t>
  </si>
  <si>
    <t>ASP</t>
  </si>
  <si>
    <t>1+1</t>
  </si>
  <si>
    <t>pluh na úpravu štěrkového lože</t>
  </si>
  <si>
    <t>45</t>
  </si>
  <si>
    <t>9909000100</t>
  </si>
  <si>
    <t>Poplatek za uložení suti nebo hmot na oficiální skládku</t>
  </si>
  <si>
    <t>staré štěrkové lože</t>
  </si>
  <si>
    <t>(139)*2,1</t>
  </si>
  <si>
    <t>odkop</t>
  </si>
  <si>
    <t>89*1,9</t>
  </si>
  <si>
    <t>9909000200</t>
  </si>
  <si>
    <t>Poplatek za uložení nebezpečného odpadu na oficiální skládku</t>
  </si>
  <si>
    <t>PE podložky</t>
  </si>
  <si>
    <t>0,024</t>
  </si>
  <si>
    <t>pryžové podložky</t>
  </si>
  <si>
    <t>0,049</t>
  </si>
  <si>
    <t>9909000300</t>
  </si>
  <si>
    <t>Poplatek za likvidaci dřevěných kolejnicových podpor</t>
  </si>
  <si>
    <t>odpady dřevěné pražce:</t>
  </si>
  <si>
    <t>9909000500</t>
  </si>
  <si>
    <t>Poplatek uložení odpadu betonových prefabrikátů</t>
  </si>
  <si>
    <t>odpady betonové pražce</t>
  </si>
  <si>
    <t>8,3</t>
  </si>
  <si>
    <t>odpady - námezníky, sloupkové ZZ</t>
  </si>
  <si>
    <t>0,5</t>
  </si>
  <si>
    <t>741</t>
  </si>
  <si>
    <t>Elektroinstalace - silnoproud</t>
  </si>
  <si>
    <t>49</t>
  </si>
  <si>
    <t>7594105338</t>
  </si>
  <si>
    <t>Montáž lanového propojení kolejnicového na betonové pražce do 7,0 m</t>
  </si>
  <si>
    <t>kolejnicové propojky</t>
  </si>
  <si>
    <t>3*2</t>
  </si>
  <si>
    <t>7594110915</t>
  </si>
  <si>
    <t>Lanové propojení s kolíkovým ukončením LLI 2xFe20/70 M16 norma 708549006 (HM0404223990716)</t>
  </si>
  <si>
    <t>Vedlejší rozpočtové náklady</t>
  </si>
  <si>
    <t>022111001</t>
  </si>
  <si>
    <t>Geodetické práce Kontrola PPK při směrové a výškové úpravě koleje zaměřením APK trať jednokolejná</t>
  </si>
  <si>
    <t>Měření APK (jednokolejná) před a po podbití</t>
  </si>
  <si>
    <t>2*0,105</t>
  </si>
  <si>
    <t>033131001</t>
  </si>
  <si>
    <t>Provozní vlivy Organizační zajištění prací při zřizování a udržování BK kolejí a výhybek</t>
  </si>
  <si>
    <t>Organizační zajištění prací při zřízení BK</t>
  </si>
  <si>
    <t>VRN - Vedlejší rozpočtové...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</si>
  <si>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</si>
  <si>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</si>
  <si>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</si>
  <si>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</si>
  <si>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</si>
  <si>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</si>
  <si>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010001000</t>
  </si>
  <si>
    <t>kpl</t>
  </si>
  <si>
    <t>"Vč. DSPS" 1</t>
  </si>
  <si>
    <t>VRN3</t>
  </si>
  <si>
    <t>Zařízení staveniště</t>
  </si>
  <si>
    <t>030001000</t>
  </si>
  <si>
    <t>VRN6</t>
  </si>
  <si>
    <t>Územní vlivy</t>
  </si>
  <si>
    <t>060001000</t>
  </si>
  <si>
    <t>"Položka vyjadřuje zvýšené náklady vzhledem k nepřístupnosti mostu vč. zvýšených nákladů na dopravu na staveniště" 1</t>
  </si>
  <si>
    <t>VRN7</t>
  </si>
  <si>
    <t>Provozní vlivy</t>
  </si>
  <si>
    <t>070001000</t>
  </si>
  <si>
    <t>Přechodné DZ</t>
  </si>
  <si>
    <t>"předpoklad 30 dnů x 800 Kč/den"</t>
  </si>
  <si>
    <t>1,00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</si>
</sst>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6712683.8399999999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6712683.8399999999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1409663.6100000001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8122347.4500000002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IMPORT_3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Oprava mostu v km 20,624 na trati Hlubočky - Domašov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Hrubá Voda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17. 8. 2020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29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5" t="s">
        <v>68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69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ROUND(SUM(AG95:AG97),2)</f>
        <v>6712683.8399999999</v>
      </c>
      <c r="AH94" s="102"/>
      <c r="AI94" s="102"/>
      <c r="AJ94" s="102"/>
      <c r="AK94" s="102"/>
      <c r="AL94" s="102"/>
      <c r="AM94" s="102"/>
      <c r="AN94" s="103">
        <f>SUM(AG94,AT94)</f>
        <v>8122347.4500000002</v>
      </c>
      <c r="AO94" s="103"/>
      <c r="AP94" s="103"/>
      <c r="AQ94" s="104" t="s">
        <v>1</v>
      </c>
      <c r="AR94" s="105"/>
      <c r="AS94" s="106">
        <f>ROUND(SUM(AS95:AS97),2)</f>
        <v>0</v>
      </c>
      <c r="AT94" s="107">
        <f>ROUND(SUM(AV94:AW94),2)</f>
        <v>1409663.6100000001</v>
      </c>
      <c r="AU94" s="108">
        <f>ROUND(SUM(AU95:AU97),5)</f>
        <v>2319.3740899999998</v>
      </c>
      <c r="AV94" s="107">
        <f>ROUND(AZ94*L29,2)</f>
        <v>1409663.6100000001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ROUND(SUM(AZ95:AZ97),2)</f>
        <v>6712683.8399999999</v>
      </c>
      <c r="BA94" s="107">
        <f>ROUND(SUM(BA95:BA97),2)</f>
        <v>0</v>
      </c>
      <c r="BB94" s="107">
        <f>ROUND(SUM(BB95:BB97),2)</f>
        <v>0</v>
      </c>
      <c r="BC94" s="107">
        <f>ROUND(SUM(BC95:BC97),2)</f>
        <v>0</v>
      </c>
      <c r="BD94" s="109">
        <f>ROUND(SUM(BD95:BD97),2)</f>
        <v>0</v>
      </c>
      <c r="BE94" s="6"/>
      <c r="BS94" s="110" t="s">
        <v>70</v>
      </c>
      <c r="BT94" s="110" t="s">
        <v>71</v>
      </c>
      <c r="BU94" s="111" t="s">
        <v>72</v>
      </c>
      <c r="BV94" s="110" t="s">
        <v>73</v>
      </c>
      <c r="BW94" s="110" t="s">
        <v>5</v>
      </c>
      <c r="BX94" s="110" t="s">
        <v>74</v>
      </c>
      <c r="CL94" s="110" t="s">
        <v>1</v>
      </c>
    </row>
    <row r="95" s="7" customFormat="1" ht="16.5" customHeight="1">
      <c r="A95" s="112" t="s">
        <v>75</v>
      </c>
      <c r="B95" s="113"/>
      <c r="C95" s="114"/>
      <c r="D95" s="115" t="s">
        <v>76</v>
      </c>
      <c r="E95" s="115"/>
      <c r="F95" s="115"/>
      <c r="G95" s="115"/>
      <c r="H95" s="115"/>
      <c r="I95" s="116"/>
      <c r="J95" s="115" t="s">
        <v>77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 01 - Most v km 20,624'!J30</f>
        <v>3263894.21</v>
      </c>
      <c r="AH95" s="116"/>
      <c r="AI95" s="116"/>
      <c r="AJ95" s="116"/>
      <c r="AK95" s="116"/>
      <c r="AL95" s="116"/>
      <c r="AM95" s="116"/>
      <c r="AN95" s="117">
        <f>SUM(AG95,AT95)</f>
        <v>3949311.9900000002</v>
      </c>
      <c r="AO95" s="116"/>
      <c r="AP95" s="116"/>
      <c r="AQ95" s="118" t="s">
        <v>78</v>
      </c>
      <c r="AR95" s="119"/>
      <c r="AS95" s="120">
        <v>0</v>
      </c>
      <c r="AT95" s="121">
        <f>ROUND(SUM(AV95:AW95),2)</f>
        <v>685417.78000000003</v>
      </c>
      <c r="AU95" s="122">
        <f>'SO 01 - Most v km 20,624'!P131</f>
        <v>2319.3740899999998</v>
      </c>
      <c r="AV95" s="121">
        <f>'SO 01 - Most v km 20,624'!J33</f>
        <v>685417.78000000003</v>
      </c>
      <c r="AW95" s="121">
        <f>'SO 01 - Most v km 20,624'!J34</f>
        <v>0</v>
      </c>
      <c r="AX95" s="121">
        <f>'SO 01 - Most v km 20,624'!J35</f>
        <v>0</v>
      </c>
      <c r="AY95" s="121">
        <f>'SO 01 - Most v km 20,624'!J36</f>
        <v>0</v>
      </c>
      <c r="AZ95" s="121">
        <f>'SO 01 - Most v km 20,624'!F33</f>
        <v>3263894.21</v>
      </c>
      <c r="BA95" s="121">
        <f>'SO 01 - Most v km 20,624'!F34</f>
        <v>0</v>
      </c>
      <c r="BB95" s="121">
        <f>'SO 01 - Most v km 20,624'!F35</f>
        <v>0</v>
      </c>
      <c r="BC95" s="121">
        <f>'SO 01 - Most v km 20,624'!F36</f>
        <v>0</v>
      </c>
      <c r="BD95" s="123">
        <f>'SO 01 - Most v km 20,624'!F37</f>
        <v>0</v>
      </c>
      <c r="BE95" s="7"/>
      <c r="BT95" s="124" t="s">
        <v>79</v>
      </c>
      <c r="BV95" s="124" t="s">
        <v>73</v>
      </c>
      <c r="BW95" s="124" t="s">
        <v>80</v>
      </c>
      <c r="BX95" s="124" t="s">
        <v>5</v>
      </c>
      <c r="CL95" s="124" t="s">
        <v>1</v>
      </c>
      <c r="CM95" s="124" t="s">
        <v>81</v>
      </c>
    </row>
    <row r="96" s="7" customFormat="1" ht="16.5" customHeight="1">
      <c r="A96" s="112" t="s">
        <v>75</v>
      </c>
      <c r="B96" s="113"/>
      <c r="C96" s="114"/>
      <c r="D96" s="115" t="s">
        <v>82</v>
      </c>
      <c r="E96" s="115"/>
      <c r="F96" s="115"/>
      <c r="G96" s="115"/>
      <c r="H96" s="115"/>
      <c r="I96" s="116"/>
      <c r="J96" s="115" t="s">
        <v>83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 02 - Úprava železniční...'!J30</f>
        <v>3024789.6299999999</v>
      </c>
      <c r="AH96" s="116"/>
      <c r="AI96" s="116"/>
      <c r="AJ96" s="116"/>
      <c r="AK96" s="116"/>
      <c r="AL96" s="116"/>
      <c r="AM96" s="116"/>
      <c r="AN96" s="117">
        <f>SUM(AG96,AT96)</f>
        <v>3659995.4499999997</v>
      </c>
      <c r="AO96" s="116"/>
      <c r="AP96" s="116"/>
      <c r="AQ96" s="118" t="s">
        <v>78</v>
      </c>
      <c r="AR96" s="119"/>
      <c r="AS96" s="120">
        <v>0</v>
      </c>
      <c r="AT96" s="121">
        <f>ROUND(SUM(AV96:AW96),2)</f>
        <v>635205.81999999995</v>
      </c>
      <c r="AU96" s="122">
        <f>'SO 02 - Úprava železniční...'!P126</f>
        <v>0</v>
      </c>
      <c r="AV96" s="121">
        <f>'SO 02 - Úprava železniční...'!J33</f>
        <v>635205.81999999995</v>
      </c>
      <c r="AW96" s="121">
        <f>'SO 02 - Úprava železniční...'!J34</f>
        <v>0</v>
      </c>
      <c r="AX96" s="121">
        <f>'SO 02 - Úprava železniční...'!J35</f>
        <v>0</v>
      </c>
      <c r="AY96" s="121">
        <f>'SO 02 - Úprava železniční...'!J36</f>
        <v>0</v>
      </c>
      <c r="AZ96" s="121">
        <f>'SO 02 - Úprava železniční...'!F33</f>
        <v>3024789.6299999999</v>
      </c>
      <c r="BA96" s="121">
        <f>'SO 02 - Úprava železniční...'!F34</f>
        <v>0</v>
      </c>
      <c r="BB96" s="121">
        <f>'SO 02 - Úprava železniční...'!F35</f>
        <v>0</v>
      </c>
      <c r="BC96" s="121">
        <f>'SO 02 - Úprava železniční...'!F36</f>
        <v>0</v>
      </c>
      <c r="BD96" s="123">
        <f>'SO 02 - Úprava železniční...'!F37</f>
        <v>0</v>
      </c>
      <c r="BE96" s="7"/>
      <c r="BT96" s="124" t="s">
        <v>79</v>
      </c>
      <c r="BV96" s="124" t="s">
        <v>73</v>
      </c>
      <c r="BW96" s="124" t="s">
        <v>84</v>
      </c>
      <c r="BX96" s="124" t="s">
        <v>5</v>
      </c>
      <c r="CL96" s="124" t="s">
        <v>1</v>
      </c>
      <c r="CM96" s="124" t="s">
        <v>81</v>
      </c>
    </row>
    <row r="97" s="7" customFormat="1" ht="16.5" customHeight="1">
      <c r="A97" s="112" t="s">
        <v>75</v>
      </c>
      <c r="B97" s="113"/>
      <c r="C97" s="114"/>
      <c r="D97" s="115" t="s">
        <v>85</v>
      </c>
      <c r="E97" s="115"/>
      <c r="F97" s="115"/>
      <c r="G97" s="115"/>
      <c r="H97" s="115"/>
      <c r="I97" s="116"/>
      <c r="J97" s="115" t="s">
        <v>86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'VRN - Vedlejší rozpočtové...'!J30</f>
        <v>424000</v>
      </c>
      <c r="AH97" s="116"/>
      <c r="AI97" s="116"/>
      <c r="AJ97" s="116"/>
      <c r="AK97" s="116"/>
      <c r="AL97" s="116"/>
      <c r="AM97" s="116"/>
      <c r="AN97" s="117">
        <f>SUM(AG97,AT97)</f>
        <v>513040</v>
      </c>
      <c r="AO97" s="116"/>
      <c r="AP97" s="116"/>
      <c r="AQ97" s="118" t="s">
        <v>78</v>
      </c>
      <c r="AR97" s="119"/>
      <c r="AS97" s="125">
        <v>0</v>
      </c>
      <c r="AT97" s="126">
        <f>ROUND(SUM(AV97:AW97),2)</f>
        <v>89040</v>
      </c>
      <c r="AU97" s="127">
        <f>'VRN - Vedlejší rozpočtové...'!P121</f>
        <v>0</v>
      </c>
      <c r="AV97" s="126">
        <f>'VRN - Vedlejší rozpočtové...'!J33</f>
        <v>89040</v>
      </c>
      <c r="AW97" s="126">
        <f>'VRN - Vedlejší rozpočtové...'!J34</f>
        <v>0</v>
      </c>
      <c r="AX97" s="126">
        <f>'VRN - Vedlejší rozpočtové...'!J35</f>
        <v>0</v>
      </c>
      <c r="AY97" s="126">
        <f>'VRN - Vedlejší rozpočtové...'!J36</f>
        <v>0</v>
      </c>
      <c r="AZ97" s="126">
        <f>'VRN - Vedlejší rozpočtové...'!F33</f>
        <v>424000</v>
      </c>
      <c r="BA97" s="126">
        <f>'VRN - Vedlejší rozpočtové...'!F34</f>
        <v>0</v>
      </c>
      <c r="BB97" s="126">
        <f>'VRN - Vedlejší rozpočtové...'!F35</f>
        <v>0</v>
      </c>
      <c r="BC97" s="126">
        <f>'VRN - Vedlejší rozpočtové...'!F36</f>
        <v>0</v>
      </c>
      <c r="BD97" s="128">
        <f>'VRN - Vedlejší rozpočtové...'!F37</f>
        <v>0</v>
      </c>
      <c r="BE97" s="7"/>
      <c r="BT97" s="124" t="s">
        <v>79</v>
      </c>
      <c r="BV97" s="124" t="s">
        <v>73</v>
      </c>
      <c r="BW97" s="124" t="s">
        <v>87</v>
      </c>
      <c r="BX97" s="124" t="s">
        <v>5</v>
      </c>
      <c r="CL97" s="124" t="s">
        <v>1</v>
      </c>
      <c r="CM97" s="124" t="s">
        <v>81</v>
      </c>
    </row>
    <row r="98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sheet="1" formatColumns="0" formatRows="0" objects="1" scenarios="1" spinCount="100000" saltValue="+BHFEEzbdwxqoU6KGqGLL/d+hcKKVgzoBgoU0itluaHoKzask7G39teb53COM+PP/dBMgjYzMU/N9A3t39M71A==" hashValue="4DwhJfO6forjwRupxHg9ojmIoDoUIjNt8SYcDzIc03H11r9uHzyl1Qb7Rhc3O4sMyaZBndktEtCmZQO4zKmMsQ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Most v km 20,624'!C2" display="/"/>
    <hyperlink ref="A96" location="'SO 02 - Úprava železniční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hidden="1" s="1" customFormat="1" ht="24.96" customHeight="1">
      <c r="B4" s="20"/>
      <c r="D4" s="131" t="s">
        <v>88</v>
      </c>
      <c r="L4" s="20"/>
      <c r="M4" s="132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14</v>
      </c>
      <c r="L6" s="20"/>
    </row>
    <row r="7" hidden="1" s="1" customFormat="1" ht="16.5" customHeight="1">
      <c r="B7" s="20"/>
      <c r="E7" s="134" t="str">
        <f>'Rekapitulace stavby'!K6</f>
        <v>Oprava mostu v km 20,624 na trati Hlubočky - Domašov</v>
      </c>
      <c r="F7" s="133"/>
      <c r="G7" s="133"/>
      <c r="H7" s="133"/>
      <c r="L7" s="20"/>
    </row>
    <row r="8" hidden="1" s="2" customFormat="1" ht="12" customHeight="1">
      <c r="A8" s="32"/>
      <c r="B8" s="38"/>
      <c r="C8" s="32"/>
      <c r="D8" s="133" t="s">
        <v>89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5" t="s">
        <v>90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17. 8. 2020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ROUND(J131, 2)</f>
        <v>3263894.21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ROUND((SUM(BE131:BE483)),  2)</f>
        <v>3263894.21</v>
      </c>
      <c r="G33" s="32"/>
      <c r="H33" s="32"/>
      <c r="I33" s="148">
        <v>0.20999999999999999</v>
      </c>
      <c r="J33" s="147">
        <f>ROUND(((SUM(BE131:BE483))*I33),  2)</f>
        <v>685417.78000000003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3" t="s">
        <v>37</v>
      </c>
      <c r="F34" s="147">
        <f>ROUND((SUM(BF131:BF483)),  2)</f>
        <v>0</v>
      </c>
      <c r="G34" s="32"/>
      <c r="H34" s="32"/>
      <c r="I34" s="148">
        <v>0.14999999999999999</v>
      </c>
      <c r="J34" s="147">
        <f>ROUND(((SUM(BF131:BF483))*I34),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ROUND((SUM(BG131:BG483)),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ROUND((SUM(BH131:BH483)),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ROUND((SUM(BI131:BI483)),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3949311.9900000002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Oprava mostu v km 20,624 na trati Hlubočky - Domašov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89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 01 - Most v km 20,624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17. 8. 2020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94</v>
      </c>
      <c r="D96" s="34"/>
      <c r="E96" s="34"/>
      <c r="F96" s="34"/>
      <c r="G96" s="34"/>
      <c r="H96" s="34"/>
      <c r="I96" s="34"/>
      <c r="J96" s="103">
        <f>J131</f>
        <v>3263894.2099999995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J132</f>
        <v>3065676.8299999996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J133</f>
        <v>20941.380000000001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J179</f>
        <v>4209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J192</f>
        <v>146477.72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J227</f>
        <v>1232496.9199999999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J270</f>
        <v>688384.80000000005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J283</f>
        <v>160224.79999999999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103</v>
      </c>
      <c r="E104" s="181"/>
      <c r="F104" s="181"/>
      <c r="G104" s="181"/>
      <c r="H104" s="181"/>
      <c r="I104" s="181"/>
      <c r="J104" s="182">
        <f>J289</f>
        <v>723697.1399999999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104</v>
      </c>
      <c r="E105" s="181"/>
      <c r="F105" s="181"/>
      <c r="G105" s="181"/>
      <c r="H105" s="181"/>
      <c r="I105" s="181"/>
      <c r="J105" s="182">
        <f>J374</f>
        <v>83072.059999999998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105</v>
      </c>
      <c r="E106" s="181"/>
      <c r="F106" s="181"/>
      <c r="G106" s="181"/>
      <c r="H106" s="181"/>
      <c r="I106" s="181"/>
      <c r="J106" s="182">
        <f>J392</f>
        <v>6173.0100000000002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106</v>
      </c>
      <c r="E107" s="175"/>
      <c r="F107" s="175"/>
      <c r="G107" s="175"/>
      <c r="H107" s="175"/>
      <c r="I107" s="175"/>
      <c r="J107" s="176">
        <f>J394</f>
        <v>197033.38000000001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107</v>
      </c>
      <c r="E108" s="181"/>
      <c r="F108" s="181"/>
      <c r="G108" s="181"/>
      <c r="H108" s="181"/>
      <c r="I108" s="181"/>
      <c r="J108" s="182">
        <f>J395</f>
        <v>10093.42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108</v>
      </c>
      <c r="E109" s="181"/>
      <c r="F109" s="181"/>
      <c r="G109" s="181"/>
      <c r="H109" s="181"/>
      <c r="I109" s="181"/>
      <c r="J109" s="182">
        <f>J432</f>
        <v>7774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109</v>
      </c>
      <c r="E110" s="181"/>
      <c r="F110" s="181"/>
      <c r="G110" s="181"/>
      <c r="H110" s="181"/>
      <c r="I110" s="181"/>
      <c r="J110" s="182">
        <f>J438</f>
        <v>179165.95999999999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2"/>
      <c r="C111" s="173"/>
      <c r="D111" s="174" t="s">
        <v>110</v>
      </c>
      <c r="E111" s="175"/>
      <c r="F111" s="175"/>
      <c r="G111" s="175"/>
      <c r="H111" s="175"/>
      <c r="I111" s="175"/>
      <c r="J111" s="176">
        <f>J481</f>
        <v>1184</v>
      </c>
      <c r="K111" s="173"/>
      <c r="L111" s="17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="2" customFormat="1" ht="6.96" customHeight="1">
      <c r="A117" s="32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4.96" customHeight="1">
      <c r="A118" s="32"/>
      <c r="B118" s="33"/>
      <c r="C118" s="23" t="s">
        <v>111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2" customHeight="1">
      <c r="A120" s="32"/>
      <c r="B120" s="33"/>
      <c r="C120" s="29" t="s">
        <v>14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6.5" customHeight="1">
      <c r="A121" s="32"/>
      <c r="B121" s="33"/>
      <c r="C121" s="34"/>
      <c r="D121" s="34"/>
      <c r="E121" s="167" t="str">
        <f>E7</f>
        <v>Oprava mostu v km 20,624 na trati Hlubočky - Domašov</v>
      </c>
      <c r="F121" s="29"/>
      <c r="G121" s="29"/>
      <c r="H121" s="29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89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6.5" customHeight="1">
      <c r="A123" s="32"/>
      <c r="B123" s="33"/>
      <c r="C123" s="34"/>
      <c r="D123" s="34"/>
      <c r="E123" s="69" t="str">
        <f>E9</f>
        <v>SO 01 - Most v km 20,624</v>
      </c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6.96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2" customHeight="1">
      <c r="A125" s="32"/>
      <c r="B125" s="33"/>
      <c r="C125" s="29" t="s">
        <v>18</v>
      </c>
      <c r="D125" s="34"/>
      <c r="E125" s="34"/>
      <c r="F125" s="26" t="str">
        <f>F12</f>
        <v xml:space="preserve"> </v>
      </c>
      <c r="G125" s="34"/>
      <c r="H125" s="34"/>
      <c r="I125" s="29" t="s">
        <v>20</v>
      </c>
      <c r="J125" s="72" t="str">
        <f>IF(J12="","",J12)</f>
        <v>17. 8. 2020</v>
      </c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6.96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5.15" customHeight="1">
      <c r="A127" s="32"/>
      <c r="B127" s="33"/>
      <c r="C127" s="29" t="s">
        <v>22</v>
      </c>
      <c r="D127" s="34"/>
      <c r="E127" s="34"/>
      <c r="F127" s="26" t="str">
        <f>E15</f>
        <v xml:space="preserve"> </v>
      </c>
      <c r="G127" s="34"/>
      <c r="H127" s="34"/>
      <c r="I127" s="29" t="s">
        <v>27</v>
      </c>
      <c r="J127" s="30" t="str">
        <f>E21</f>
        <v xml:space="preserve"> </v>
      </c>
      <c r="K127" s="34"/>
      <c r="L127" s="56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5.15" customHeight="1">
      <c r="A128" s="32"/>
      <c r="B128" s="33"/>
      <c r="C128" s="29" t="s">
        <v>26</v>
      </c>
      <c r="D128" s="34"/>
      <c r="E128" s="34"/>
      <c r="F128" s="26" t="str">
        <f>IF(E18="","",E18)</f>
        <v xml:space="preserve"> </v>
      </c>
      <c r="G128" s="34"/>
      <c r="H128" s="34"/>
      <c r="I128" s="29" t="s">
        <v>29</v>
      </c>
      <c r="J128" s="30" t="str">
        <f>E24</f>
        <v xml:space="preserve"> </v>
      </c>
      <c r="K128" s="34"/>
      <c r="L128" s="56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0.32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11" customFormat="1" ht="29.28" customHeight="1">
      <c r="A130" s="184"/>
      <c r="B130" s="185"/>
      <c r="C130" s="186" t="s">
        <v>112</v>
      </c>
      <c r="D130" s="187" t="s">
        <v>56</v>
      </c>
      <c r="E130" s="187" t="s">
        <v>52</v>
      </c>
      <c r="F130" s="187" t="s">
        <v>53</v>
      </c>
      <c r="G130" s="187" t="s">
        <v>113</v>
      </c>
      <c r="H130" s="187" t="s">
        <v>114</v>
      </c>
      <c r="I130" s="187" t="s">
        <v>115</v>
      </c>
      <c r="J130" s="188" t="s">
        <v>93</v>
      </c>
      <c r="K130" s="189" t="s">
        <v>116</v>
      </c>
      <c r="L130" s="190"/>
      <c r="M130" s="93" t="s">
        <v>1</v>
      </c>
      <c r="N130" s="94" t="s">
        <v>35</v>
      </c>
      <c r="O130" s="94" t="s">
        <v>117</v>
      </c>
      <c r="P130" s="94" t="s">
        <v>118</v>
      </c>
      <c r="Q130" s="94" t="s">
        <v>119</v>
      </c>
      <c r="R130" s="94" t="s">
        <v>120</v>
      </c>
      <c r="S130" s="94" t="s">
        <v>121</v>
      </c>
      <c r="T130" s="95" t="s">
        <v>122</v>
      </c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</row>
    <row r="131" s="2" customFormat="1" ht="22.8" customHeight="1">
      <c r="A131" s="32"/>
      <c r="B131" s="33"/>
      <c r="C131" s="100" t="s">
        <v>123</v>
      </c>
      <c r="D131" s="34"/>
      <c r="E131" s="34"/>
      <c r="F131" s="34"/>
      <c r="G131" s="34"/>
      <c r="H131" s="34"/>
      <c r="I131" s="34"/>
      <c r="J131" s="191">
        <f>BK131</f>
        <v>3263894.2099999995</v>
      </c>
      <c r="K131" s="34"/>
      <c r="L131" s="38"/>
      <c r="M131" s="96"/>
      <c r="N131" s="192"/>
      <c r="O131" s="97"/>
      <c r="P131" s="193">
        <f>P132+P394+P481</f>
        <v>2319.3740899999998</v>
      </c>
      <c r="Q131" s="97"/>
      <c r="R131" s="193">
        <f>R132+R394+R481</f>
        <v>18.712034099999997</v>
      </c>
      <c r="S131" s="97"/>
      <c r="T131" s="194">
        <f>T132+T394+T481</f>
        <v>23.849440000000001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70</v>
      </c>
      <c r="AU131" s="17" t="s">
        <v>95</v>
      </c>
      <c r="BK131" s="195">
        <f>BK132+BK394+BK481</f>
        <v>3263894.2099999995</v>
      </c>
    </row>
    <row r="132" s="12" customFormat="1" ht="25.92" customHeight="1">
      <c r="A132" s="12"/>
      <c r="B132" s="196"/>
      <c r="C132" s="197"/>
      <c r="D132" s="198" t="s">
        <v>70</v>
      </c>
      <c r="E132" s="199" t="s">
        <v>124</v>
      </c>
      <c r="F132" s="199" t="s">
        <v>125</v>
      </c>
      <c r="G132" s="197"/>
      <c r="H132" s="197"/>
      <c r="I132" s="197"/>
      <c r="J132" s="200">
        <f>BK132</f>
        <v>3065676.8299999996</v>
      </c>
      <c r="K132" s="197"/>
      <c r="L132" s="201"/>
      <c r="M132" s="202"/>
      <c r="N132" s="203"/>
      <c r="O132" s="203"/>
      <c r="P132" s="204">
        <f>P133+P179+P192+P227+P270+P283+P289+P374+P392</f>
        <v>2315.3740899999998</v>
      </c>
      <c r="Q132" s="203"/>
      <c r="R132" s="204">
        <f>R133+R179+R192+R227+R270+R283+R289+R374+R392</f>
        <v>18.690034099999998</v>
      </c>
      <c r="S132" s="203"/>
      <c r="T132" s="205">
        <f>T133+T179+T192+T227+T270+T283+T289+T374+T392</f>
        <v>23.849440000000001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79</v>
      </c>
      <c r="AT132" s="207" t="s">
        <v>70</v>
      </c>
      <c r="AU132" s="207" t="s">
        <v>71</v>
      </c>
      <c r="AY132" s="206" t="s">
        <v>126</v>
      </c>
      <c r="BK132" s="208">
        <f>BK133+BK179+BK192+BK227+BK270+BK283+BK289+BK374+BK392</f>
        <v>3065676.8299999996</v>
      </c>
    </row>
    <row r="133" s="12" customFormat="1" ht="22.8" customHeight="1">
      <c r="A133" s="12"/>
      <c r="B133" s="196"/>
      <c r="C133" s="197"/>
      <c r="D133" s="198" t="s">
        <v>70</v>
      </c>
      <c r="E133" s="209" t="s">
        <v>79</v>
      </c>
      <c r="F133" s="209" t="s">
        <v>127</v>
      </c>
      <c r="G133" s="197"/>
      <c r="H133" s="197"/>
      <c r="I133" s="197"/>
      <c r="J133" s="210">
        <f>BK133</f>
        <v>20941.380000000001</v>
      </c>
      <c r="K133" s="197"/>
      <c r="L133" s="201"/>
      <c r="M133" s="202"/>
      <c r="N133" s="203"/>
      <c r="O133" s="203"/>
      <c r="P133" s="204">
        <f>SUM(P134:P178)</f>
        <v>0</v>
      </c>
      <c r="Q133" s="203"/>
      <c r="R133" s="204">
        <f>SUM(R134:R178)</f>
        <v>0</v>
      </c>
      <c r="S133" s="203"/>
      <c r="T133" s="205">
        <f>SUM(T134:T178)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79</v>
      </c>
      <c r="AT133" s="207" t="s">
        <v>70</v>
      </c>
      <c r="AU133" s="207" t="s">
        <v>79</v>
      </c>
      <c r="AY133" s="206" t="s">
        <v>126</v>
      </c>
      <c r="BK133" s="208">
        <f>SUM(BK134:BK178)</f>
        <v>20941.380000000001</v>
      </c>
    </row>
    <row r="134" s="2" customFormat="1" ht="37.8" customHeight="1">
      <c r="A134" s="32"/>
      <c r="B134" s="33"/>
      <c r="C134" s="211" t="s">
        <v>79</v>
      </c>
      <c r="D134" s="211" t="s">
        <v>128</v>
      </c>
      <c r="E134" s="212" t="s">
        <v>129</v>
      </c>
      <c r="F134" s="213" t="s">
        <v>130</v>
      </c>
      <c r="G134" s="214" t="s">
        <v>131</v>
      </c>
      <c r="H134" s="215">
        <v>270</v>
      </c>
      <c r="I134" s="216">
        <v>47.969999999999999</v>
      </c>
      <c r="J134" s="216">
        <f>ROUND(I134*H134,2)</f>
        <v>12951.9</v>
      </c>
      <c r="K134" s="217"/>
      <c r="L134" s="38"/>
      <c r="M134" s="218" t="s">
        <v>1</v>
      </c>
      <c r="N134" s="219" t="s">
        <v>36</v>
      </c>
      <c r="O134" s="220">
        <v>0</v>
      </c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2" t="s">
        <v>132</v>
      </c>
      <c r="AT134" s="222" t="s">
        <v>128</v>
      </c>
      <c r="AU134" s="222" t="s">
        <v>81</v>
      </c>
      <c r="AY134" s="17" t="s">
        <v>126</v>
      </c>
      <c r="BE134" s="223">
        <f>IF(N134="základní",J134,0)</f>
        <v>12951.9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79</v>
      </c>
      <c r="BK134" s="223">
        <f>ROUND(I134*H134,2)</f>
        <v>12951.9</v>
      </c>
      <c r="BL134" s="17" t="s">
        <v>132</v>
      </c>
      <c r="BM134" s="222" t="s">
        <v>81</v>
      </c>
    </row>
    <row r="135" s="13" customFormat="1">
      <c r="A135" s="13"/>
      <c r="B135" s="224"/>
      <c r="C135" s="225"/>
      <c r="D135" s="226" t="s">
        <v>133</v>
      </c>
      <c r="E135" s="227" t="s">
        <v>1</v>
      </c>
      <c r="F135" s="228" t="s">
        <v>134</v>
      </c>
      <c r="G135" s="225"/>
      <c r="H135" s="227" t="s">
        <v>1</v>
      </c>
      <c r="I135" s="225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133</v>
      </c>
      <c r="AU135" s="233" t="s">
        <v>81</v>
      </c>
      <c r="AV135" s="13" t="s">
        <v>79</v>
      </c>
      <c r="AW135" s="13" t="s">
        <v>28</v>
      </c>
      <c r="AX135" s="13" t="s">
        <v>71</v>
      </c>
      <c r="AY135" s="233" t="s">
        <v>126</v>
      </c>
    </row>
    <row r="136" s="14" customFormat="1">
      <c r="A136" s="14"/>
      <c r="B136" s="234"/>
      <c r="C136" s="235"/>
      <c r="D136" s="226" t="s">
        <v>133</v>
      </c>
      <c r="E136" s="236" t="s">
        <v>1</v>
      </c>
      <c r="F136" s="237" t="s">
        <v>135</v>
      </c>
      <c r="G136" s="235"/>
      <c r="H136" s="238">
        <v>270</v>
      </c>
      <c r="I136" s="235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133</v>
      </c>
      <c r="AU136" s="243" t="s">
        <v>81</v>
      </c>
      <c r="AV136" s="14" t="s">
        <v>81</v>
      </c>
      <c r="AW136" s="14" t="s">
        <v>28</v>
      </c>
      <c r="AX136" s="14" t="s">
        <v>71</v>
      </c>
      <c r="AY136" s="243" t="s">
        <v>126</v>
      </c>
    </row>
    <row r="137" s="15" customFormat="1">
      <c r="A137" s="15"/>
      <c r="B137" s="244"/>
      <c r="C137" s="245"/>
      <c r="D137" s="226" t="s">
        <v>133</v>
      </c>
      <c r="E137" s="246" t="s">
        <v>1</v>
      </c>
      <c r="F137" s="247" t="s">
        <v>136</v>
      </c>
      <c r="G137" s="245"/>
      <c r="H137" s="248">
        <v>270</v>
      </c>
      <c r="I137" s="245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3" t="s">
        <v>133</v>
      </c>
      <c r="AU137" s="253" t="s">
        <v>81</v>
      </c>
      <c r="AV137" s="15" t="s">
        <v>132</v>
      </c>
      <c r="AW137" s="15" t="s">
        <v>28</v>
      </c>
      <c r="AX137" s="15" t="s">
        <v>79</v>
      </c>
      <c r="AY137" s="253" t="s">
        <v>126</v>
      </c>
    </row>
    <row r="138" s="2" customFormat="1" ht="24.15" customHeight="1">
      <c r="A138" s="32"/>
      <c r="B138" s="33"/>
      <c r="C138" s="211" t="s">
        <v>81</v>
      </c>
      <c r="D138" s="211" t="s">
        <v>128</v>
      </c>
      <c r="E138" s="212" t="s">
        <v>137</v>
      </c>
      <c r="F138" s="213" t="s">
        <v>138</v>
      </c>
      <c r="G138" s="214" t="s">
        <v>139</v>
      </c>
      <c r="H138" s="215">
        <v>0.67500000000000004</v>
      </c>
      <c r="I138" s="216">
        <v>138</v>
      </c>
      <c r="J138" s="216">
        <f>ROUND(I138*H138,2)</f>
        <v>93.150000000000006</v>
      </c>
      <c r="K138" s="217"/>
      <c r="L138" s="38"/>
      <c r="M138" s="218" t="s">
        <v>1</v>
      </c>
      <c r="N138" s="219" t="s">
        <v>36</v>
      </c>
      <c r="O138" s="220">
        <v>0</v>
      </c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2" t="s">
        <v>132</v>
      </c>
      <c r="AT138" s="222" t="s">
        <v>128</v>
      </c>
      <c r="AU138" s="222" t="s">
        <v>81</v>
      </c>
      <c r="AY138" s="17" t="s">
        <v>126</v>
      </c>
      <c r="BE138" s="223">
        <f>IF(N138="základní",J138,0)</f>
        <v>93.150000000000006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79</v>
      </c>
      <c r="BK138" s="223">
        <f>ROUND(I138*H138,2)</f>
        <v>93.150000000000006</v>
      </c>
      <c r="BL138" s="17" t="s">
        <v>132</v>
      </c>
      <c r="BM138" s="222" t="s">
        <v>132</v>
      </c>
    </row>
    <row r="139" s="13" customFormat="1">
      <c r="A139" s="13"/>
      <c r="B139" s="224"/>
      <c r="C139" s="225"/>
      <c r="D139" s="226" t="s">
        <v>133</v>
      </c>
      <c r="E139" s="227" t="s">
        <v>1</v>
      </c>
      <c r="F139" s="228" t="s">
        <v>140</v>
      </c>
      <c r="G139" s="225"/>
      <c r="H139" s="227" t="s">
        <v>1</v>
      </c>
      <c r="I139" s="225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133</v>
      </c>
      <c r="AU139" s="233" t="s">
        <v>81</v>
      </c>
      <c r="AV139" s="13" t="s">
        <v>79</v>
      </c>
      <c r="AW139" s="13" t="s">
        <v>28</v>
      </c>
      <c r="AX139" s="13" t="s">
        <v>71</v>
      </c>
      <c r="AY139" s="233" t="s">
        <v>126</v>
      </c>
    </row>
    <row r="140" s="14" customFormat="1">
      <c r="A140" s="14"/>
      <c r="B140" s="234"/>
      <c r="C140" s="235"/>
      <c r="D140" s="226" t="s">
        <v>133</v>
      </c>
      <c r="E140" s="236" t="s">
        <v>1</v>
      </c>
      <c r="F140" s="237" t="s">
        <v>141</v>
      </c>
      <c r="G140" s="235"/>
      <c r="H140" s="238">
        <v>0.67500000000000004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133</v>
      </c>
      <c r="AU140" s="243" t="s">
        <v>81</v>
      </c>
      <c r="AV140" s="14" t="s">
        <v>81</v>
      </c>
      <c r="AW140" s="14" t="s">
        <v>28</v>
      </c>
      <c r="AX140" s="14" t="s">
        <v>71</v>
      </c>
      <c r="AY140" s="243" t="s">
        <v>126</v>
      </c>
    </row>
    <row r="141" s="15" customFormat="1">
      <c r="A141" s="15"/>
      <c r="B141" s="244"/>
      <c r="C141" s="245"/>
      <c r="D141" s="226" t="s">
        <v>133</v>
      </c>
      <c r="E141" s="246" t="s">
        <v>1</v>
      </c>
      <c r="F141" s="247" t="s">
        <v>136</v>
      </c>
      <c r="G141" s="245"/>
      <c r="H141" s="248">
        <v>0.67500000000000004</v>
      </c>
      <c r="I141" s="245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133</v>
      </c>
      <c r="AU141" s="253" t="s">
        <v>81</v>
      </c>
      <c r="AV141" s="15" t="s">
        <v>132</v>
      </c>
      <c r="AW141" s="15" t="s">
        <v>28</v>
      </c>
      <c r="AX141" s="15" t="s">
        <v>79</v>
      </c>
      <c r="AY141" s="253" t="s">
        <v>126</v>
      </c>
    </row>
    <row r="142" s="2" customFormat="1" ht="24.15" customHeight="1">
      <c r="A142" s="32"/>
      <c r="B142" s="33"/>
      <c r="C142" s="211" t="s">
        <v>142</v>
      </c>
      <c r="D142" s="211" t="s">
        <v>128</v>
      </c>
      <c r="E142" s="212" t="s">
        <v>143</v>
      </c>
      <c r="F142" s="213" t="s">
        <v>144</v>
      </c>
      <c r="G142" s="214" t="s">
        <v>139</v>
      </c>
      <c r="H142" s="215">
        <v>14.07</v>
      </c>
      <c r="I142" s="216">
        <v>84.150000000000006</v>
      </c>
      <c r="J142" s="216">
        <f>ROUND(I142*H142,2)</f>
        <v>1183.99</v>
      </c>
      <c r="K142" s="217"/>
      <c r="L142" s="38"/>
      <c r="M142" s="218" t="s">
        <v>1</v>
      </c>
      <c r="N142" s="219" t="s">
        <v>36</v>
      </c>
      <c r="O142" s="220">
        <v>0</v>
      </c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2" t="s">
        <v>132</v>
      </c>
      <c r="AT142" s="222" t="s">
        <v>128</v>
      </c>
      <c r="AU142" s="222" t="s">
        <v>81</v>
      </c>
      <c r="AY142" s="17" t="s">
        <v>126</v>
      </c>
      <c r="BE142" s="223">
        <f>IF(N142="základní",J142,0)</f>
        <v>1183.99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79</v>
      </c>
      <c r="BK142" s="223">
        <f>ROUND(I142*H142,2)</f>
        <v>1183.99</v>
      </c>
      <c r="BL142" s="17" t="s">
        <v>132</v>
      </c>
      <c r="BM142" s="222" t="s">
        <v>145</v>
      </c>
    </row>
    <row r="143" s="13" customFormat="1">
      <c r="A143" s="13"/>
      <c r="B143" s="224"/>
      <c r="C143" s="225"/>
      <c r="D143" s="226" t="s">
        <v>133</v>
      </c>
      <c r="E143" s="227" t="s">
        <v>1</v>
      </c>
      <c r="F143" s="228" t="s">
        <v>146</v>
      </c>
      <c r="G143" s="225"/>
      <c r="H143" s="227" t="s">
        <v>1</v>
      </c>
      <c r="I143" s="225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133</v>
      </c>
      <c r="AU143" s="233" t="s">
        <v>81</v>
      </c>
      <c r="AV143" s="13" t="s">
        <v>79</v>
      </c>
      <c r="AW143" s="13" t="s">
        <v>28</v>
      </c>
      <c r="AX143" s="13" t="s">
        <v>71</v>
      </c>
      <c r="AY143" s="233" t="s">
        <v>126</v>
      </c>
    </row>
    <row r="144" s="14" customFormat="1">
      <c r="A144" s="14"/>
      <c r="B144" s="234"/>
      <c r="C144" s="235"/>
      <c r="D144" s="226" t="s">
        <v>133</v>
      </c>
      <c r="E144" s="236" t="s">
        <v>1</v>
      </c>
      <c r="F144" s="237" t="s">
        <v>147</v>
      </c>
      <c r="G144" s="235"/>
      <c r="H144" s="238">
        <v>14.07</v>
      </c>
      <c r="I144" s="235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133</v>
      </c>
      <c r="AU144" s="243" t="s">
        <v>81</v>
      </c>
      <c r="AV144" s="14" t="s">
        <v>81</v>
      </c>
      <c r="AW144" s="14" t="s">
        <v>28</v>
      </c>
      <c r="AX144" s="14" t="s">
        <v>71</v>
      </c>
      <c r="AY144" s="243" t="s">
        <v>126</v>
      </c>
    </row>
    <row r="145" s="15" customFormat="1">
      <c r="A145" s="15"/>
      <c r="B145" s="244"/>
      <c r="C145" s="245"/>
      <c r="D145" s="226" t="s">
        <v>133</v>
      </c>
      <c r="E145" s="246" t="s">
        <v>1</v>
      </c>
      <c r="F145" s="247" t="s">
        <v>136</v>
      </c>
      <c r="G145" s="245"/>
      <c r="H145" s="248">
        <v>14.07</v>
      </c>
      <c r="I145" s="245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3" t="s">
        <v>133</v>
      </c>
      <c r="AU145" s="253" t="s">
        <v>81</v>
      </c>
      <c r="AV145" s="15" t="s">
        <v>132</v>
      </c>
      <c r="AW145" s="15" t="s">
        <v>28</v>
      </c>
      <c r="AX145" s="15" t="s">
        <v>79</v>
      </c>
      <c r="AY145" s="253" t="s">
        <v>126</v>
      </c>
    </row>
    <row r="146" s="2" customFormat="1" ht="24.15" customHeight="1">
      <c r="A146" s="32"/>
      <c r="B146" s="33"/>
      <c r="C146" s="211" t="s">
        <v>132</v>
      </c>
      <c r="D146" s="211" t="s">
        <v>128</v>
      </c>
      <c r="E146" s="212" t="s">
        <v>148</v>
      </c>
      <c r="F146" s="213" t="s">
        <v>149</v>
      </c>
      <c r="G146" s="214" t="s">
        <v>139</v>
      </c>
      <c r="H146" s="215">
        <v>14.07</v>
      </c>
      <c r="I146" s="216">
        <v>181</v>
      </c>
      <c r="J146" s="216">
        <f>ROUND(I146*H146,2)</f>
        <v>2546.6700000000001</v>
      </c>
      <c r="K146" s="217"/>
      <c r="L146" s="38"/>
      <c r="M146" s="218" t="s">
        <v>1</v>
      </c>
      <c r="N146" s="219" t="s">
        <v>36</v>
      </c>
      <c r="O146" s="220">
        <v>0</v>
      </c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2" t="s">
        <v>132</v>
      </c>
      <c r="AT146" s="222" t="s">
        <v>128</v>
      </c>
      <c r="AU146" s="222" t="s">
        <v>81</v>
      </c>
      <c r="AY146" s="17" t="s">
        <v>126</v>
      </c>
      <c r="BE146" s="223">
        <f>IF(N146="základní",J146,0)</f>
        <v>2546.6700000000001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79</v>
      </c>
      <c r="BK146" s="223">
        <f>ROUND(I146*H146,2)</f>
        <v>2546.6700000000001</v>
      </c>
      <c r="BL146" s="17" t="s">
        <v>132</v>
      </c>
      <c r="BM146" s="222" t="s">
        <v>150</v>
      </c>
    </row>
    <row r="147" s="13" customFormat="1">
      <c r="A147" s="13"/>
      <c r="B147" s="224"/>
      <c r="C147" s="225"/>
      <c r="D147" s="226" t="s">
        <v>133</v>
      </c>
      <c r="E147" s="227" t="s">
        <v>1</v>
      </c>
      <c r="F147" s="228" t="s">
        <v>151</v>
      </c>
      <c r="G147" s="225"/>
      <c r="H147" s="227" t="s">
        <v>1</v>
      </c>
      <c r="I147" s="225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133</v>
      </c>
      <c r="AU147" s="233" t="s">
        <v>81</v>
      </c>
      <c r="AV147" s="13" t="s">
        <v>79</v>
      </c>
      <c r="AW147" s="13" t="s">
        <v>28</v>
      </c>
      <c r="AX147" s="13" t="s">
        <v>71</v>
      </c>
      <c r="AY147" s="233" t="s">
        <v>126</v>
      </c>
    </row>
    <row r="148" s="14" customFormat="1">
      <c r="A148" s="14"/>
      <c r="B148" s="234"/>
      <c r="C148" s="235"/>
      <c r="D148" s="226" t="s">
        <v>133</v>
      </c>
      <c r="E148" s="236" t="s">
        <v>1</v>
      </c>
      <c r="F148" s="237" t="s">
        <v>152</v>
      </c>
      <c r="G148" s="235"/>
      <c r="H148" s="238">
        <v>5</v>
      </c>
      <c r="I148" s="235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133</v>
      </c>
      <c r="AU148" s="243" t="s">
        <v>81</v>
      </c>
      <c r="AV148" s="14" t="s">
        <v>81</v>
      </c>
      <c r="AW148" s="14" t="s">
        <v>28</v>
      </c>
      <c r="AX148" s="14" t="s">
        <v>71</v>
      </c>
      <c r="AY148" s="243" t="s">
        <v>126</v>
      </c>
    </row>
    <row r="149" s="14" customFormat="1">
      <c r="A149" s="14"/>
      <c r="B149" s="234"/>
      <c r="C149" s="235"/>
      <c r="D149" s="226" t="s">
        <v>133</v>
      </c>
      <c r="E149" s="236" t="s">
        <v>1</v>
      </c>
      <c r="F149" s="237" t="s">
        <v>153</v>
      </c>
      <c r="G149" s="235"/>
      <c r="H149" s="238">
        <v>5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133</v>
      </c>
      <c r="AU149" s="243" t="s">
        <v>81</v>
      </c>
      <c r="AV149" s="14" t="s">
        <v>81</v>
      </c>
      <c r="AW149" s="14" t="s">
        <v>28</v>
      </c>
      <c r="AX149" s="14" t="s">
        <v>71</v>
      </c>
      <c r="AY149" s="243" t="s">
        <v>126</v>
      </c>
    </row>
    <row r="150" s="14" customFormat="1">
      <c r="A150" s="14"/>
      <c r="B150" s="234"/>
      <c r="C150" s="235"/>
      <c r="D150" s="226" t="s">
        <v>133</v>
      </c>
      <c r="E150" s="236" t="s">
        <v>1</v>
      </c>
      <c r="F150" s="237" t="s">
        <v>154</v>
      </c>
      <c r="G150" s="235"/>
      <c r="H150" s="238">
        <v>4.0700000000000003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133</v>
      </c>
      <c r="AU150" s="243" t="s">
        <v>81</v>
      </c>
      <c r="AV150" s="14" t="s">
        <v>81</v>
      </c>
      <c r="AW150" s="14" t="s">
        <v>28</v>
      </c>
      <c r="AX150" s="14" t="s">
        <v>71</v>
      </c>
      <c r="AY150" s="243" t="s">
        <v>126</v>
      </c>
    </row>
    <row r="151" s="15" customFormat="1">
      <c r="A151" s="15"/>
      <c r="B151" s="244"/>
      <c r="C151" s="245"/>
      <c r="D151" s="226" t="s">
        <v>133</v>
      </c>
      <c r="E151" s="246" t="s">
        <v>1</v>
      </c>
      <c r="F151" s="247" t="s">
        <v>136</v>
      </c>
      <c r="G151" s="245"/>
      <c r="H151" s="248">
        <v>14.07</v>
      </c>
      <c r="I151" s="245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3" t="s">
        <v>133</v>
      </c>
      <c r="AU151" s="253" t="s">
        <v>81</v>
      </c>
      <c r="AV151" s="15" t="s">
        <v>132</v>
      </c>
      <c r="AW151" s="15" t="s">
        <v>28</v>
      </c>
      <c r="AX151" s="15" t="s">
        <v>79</v>
      </c>
      <c r="AY151" s="253" t="s">
        <v>126</v>
      </c>
    </row>
    <row r="152" s="2" customFormat="1" ht="24.15" customHeight="1">
      <c r="A152" s="32"/>
      <c r="B152" s="33"/>
      <c r="C152" s="211" t="s">
        <v>155</v>
      </c>
      <c r="D152" s="211" t="s">
        <v>128</v>
      </c>
      <c r="E152" s="212" t="s">
        <v>156</v>
      </c>
      <c r="F152" s="213" t="s">
        <v>157</v>
      </c>
      <c r="G152" s="214" t="s">
        <v>139</v>
      </c>
      <c r="H152" s="215">
        <v>14.07</v>
      </c>
      <c r="I152" s="216">
        <v>71.099999999999994</v>
      </c>
      <c r="J152" s="216">
        <f>ROUND(I152*H152,2)</f>
        <v>1000.38</v>
      </c>
      <c r="K152" s="217"/>
      <c r="L152" s="38"/>
      <c r="M152" s="218" t="s">
        <v>1</v>
      </c>
      <c r="N152" s="219" t="s">
        <v>36</v>
      </c>
      <c r="O152" s="220">
        <v>0</v>
      </c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22" t="s">
        <v>132</v>
      </c>
      <c r="AT152" s="222" t="s">
        <v>128</v>
      </c>
      <c r="AU152" s="222" t="s">
        <v>81</v>
      </c>
      <c r="AY152" s="17" t="s">
        <v>126</v>
      </c>
      <c r="BE152" s="223">
        <f>IF(N152="základní",J152,0)</f>
        <v>1000.38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79</v>
      </c>
      <c r="BK152" s="223">
        <f>ROUND(I152*H152,2)</f>
        <v>1000.38</v>
      </c>
      <c r="BL152" s="17" t="s">
        <v>132</v>
      </c>
      <c r="BM152" s="222" t="s">
        <v>158</v>
      </c>
    </row>
    <row r="153" s="13" customFormat="1">
      <c r="A153" s="13"/>
      <c r="B153" s="224"/>
      <c r="C153" s="225"/>
      <c r="D153" s="226" t="s">
        <v>133</v>
      </c>
      <c r="E153" s="227" t="s">
        <v>1</v>
      </c>
      <c r="F153" s="228" t="s">
        <v>159</v>
      </c>
      <c r="G153" s="225"/>
      <c r="H153" s="227" t="s">
        <v>1</v>
      </c>
      <c r="I153" s="225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133</v>
      </c>
      <c r="AU153" s="233" t="s">
        <v>81</v>
      </c>
      <c r="AV153" s="13" t="s">
        <v>79</v>
      </c>
      <c r="AW153" s="13" t="s">
        <v>28</v>
      </c>
      <c r="AX153" s="13" t="s">
        <v>71</v>
      </c>
      <c r="AY153" s="233" t="s">
        <v>126</v>
      </c>
    </row>
    <row r="154" s="14" customFormat="1">
      <c r="A154" s="14"/>
      <c r="B154" s="234"/>
      <c r="C154" s="235"/>
      <c r="D154" s="226" t="s">
        <v>133</v>
      </c>
      <c r="E154" s="236" t="s">
        <v>1</v>
      </c>
      <c r="F154" s="237" t="s">
        <v>160</v>
      </c>
      <c r="G154" s="235"/>
      <c r="H154" s="238">
        <v>14.07</v>
      </c>
      <c r="I154" s="235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133</v>
      </c>
      <c r="AU154" s="243" t="s">
        <v>81</v>
      </c>
      <c r="AV154" s="14" t="s">
        <v>81</v>
      </c>
      <c r="AW154" s="14" t="s">
        <v>28</v>
      </c>
      <c r="AX154" s="14" t="s">
        <v>71</v>
      </c>
      <c r="AY154" s="243" t="s">
        <v>126</v>
      </c>
    </row>
    <row r="155" s="15" customFormat="1">
      <c r="A155" s="15"/>
      <c r="B155" s="244"/>
      <c r="C155" s="245"/>
      <c r="D155" s="226" t="s">
        <v>133</v>
      </c>
      <c r="E155" s="246" t="s">
        <v>1</v>
      </c>
      <c r="F155" s="247" t="s">
        <v>136</v>
      </c>
      <c r="G155" s="245"/>
      <c r="H155" s="248">
        <v>14.07</v>
      </c>
      <c r="I155" s="245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3" t="s">
        <v>133</v>
      </c>
      <c r="AU155" s="253" t="s">
        <v>81</v>
      </c>
      <c r="AV155" s="15" t="s">
        <v>132</v>
      </c>
      <c r="AW155" s="15" t="s">
        <v>28</v>
      </c>
      <c r="AX155" s="15" t="s">
        <v>79</v>
      </c>
      <c r="AY155" s="253" t="s">
        <v>126</v>
      </c>
    </row>
    <row r="156" s="2" customFormat="1" ht="24.15" customHeight="1">
      <c r="A156" s="32"/>
      <c r="B156" s="33"/>
      <c r="C156" s="211" t="s">
        <v>145</v>
      </c>
      <c r="D156" s="211" t="s">
        <v>128</v>
      </c>
      <c r="E156" s="212" t="s">
        <v>161</v>
      </c>
      <c r="F156" s="213" t="s">
        <v>162</v>
      </c>
      <c r="G156" s="214" t="s">
        <v>139</v>
      </c>
      <c r="H156" s="215">
        <v>0.67500000000000004</v>
      </c>
      <c r="I156" s="216">
        <v>259</v>
      </c>
      <c r="J156" s="216">
        <f>ROUND(I156*H156,2)</f>
        <v>174.83000000000001</v>
      </c>
      <c r="K156" s="217"/>
      <c r="L156" s="38"/>
      <c r="M156" s="218" t="s">
        <v>1</v>
      </c>
      <c r="N156" s="219" t="s">
        <v>36</v>
      </c>
      <c r="O156" s="220">
        <v>0</v>
      </c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2" t="s">
        <v>132</v>
      </c>
      <c r="AT156" s="222" t="s">
        <v>128</v>
      </c>
      <c r="AU156" s="222" t="s">
        <v>81</v>
      </c>
      <c r="AY156" s="17" t="s">
        <v>126</v>
      </c>
      <c r="BE156" s="223">
        <f>IF(N156="základní",J156,0)</f>
        <v>174.83000000000001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79</v>
      </c>
      <c r="BK156" s="223">
        <f>ROUND(I156*H156,2)</f>
        <v>174.83000000000001</v>
      </c>
      <c r="BL156" s="17" t="s">
        <v>132</v>
      </c>
      <c r="BM156" s="222" t="s">
        <v>163</v>
      </c>
    </row>
    <row r="157" s="14" customFormat="1">
      <c r="A157" s="14"/>
      <c r="B157" s="234"/>
      <c r="C157" s="235"/>
      <c r="D157" s="226" t="s">
        <v>133</v>
      </c>
      <c r="E157" s="236" t="s">
        <v>1</v>
      </c>
      <c r="F157" s="237" t="s">
        <v>164</v>
      </c>
      <c r="G157" s="235"/>
      <c r="H157" s="238">
        <v>0.67500000000000004</v>
      </c>
      <c r="I157" s="235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133</v>
      </c>
      <c r="AU157" s="243" t="s">
        <v>81</v>
      </c>
      <c r="AV157" s="14" t="s">
        <v>81</v>
      </c>
      <c r="AW157" s="14" t="s">
        <v>28</v>
      </c>
      <c r="AX157" s="14" t="s">
        <v>71</v>
      </c>
      <c r="AY157" s="243" t="s">
        <v>126</v>
      </c>
    </row>
    <row r="158" s="15" customFormat="1">
      <c r="A158" s="15"/>
      <c r="B158" s="244"/>
      <c r="C158" s="245"/>
      <c r="D158" s="226" t="s">
        <v>133</v>
      </c>
      <c r="E158" s="246" t="s">
        <v>1</v>
      </c>
      <c r="F158" s="247" t="s">
        <v>136</v>
      </c>
      <c r="G158" s="245"/>
      <c r="H158" s="248">
        <v>0.67500000000000004</v>
      </c>
      <c r="I158" s="245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3" t="s">
        <v>133</v>
      </c>
      <c r="AU158" s="253" t="s">
        <v>81</v>
      </c>
      <c r="AV158" s="15" t="s">
        <v>132</v>
      </c>
      <c r="AW158" s="15" t="s">
        <v>28</v>
      </c>
      <c r="AX158" s="15" t="s">
        <v>79</v>
      </c>
      <c r="AY158" s="253" t="s">
        <v>126</v>
      </c>
    </row>
    <row r="159" s="2" customFormat="1" ht="37.8" customHeight="1">
      <c r="A159" s="32"/>
      <c r="B159" s="33"/>
      <c r="C159" s="211" t="s">
        <v>165</v>
      </c>
      <c r="D159" s="211" t="s">
        <v>128</v>
      </c>
      <c r="E159" s="212" t="s">
        <v>166</v>
      </c>
      <c r="F159" s="213" t="s">
        <v>167</v>
      </c>
      <c r="G159" s="214" t="s">
        <v>139</v>
      </c>
      <c r="H159" s="215">
        <v>6.75</v>
      </c>
      <c r="I159" s="216">
        <v>19.800000000000001</v>
      </c>
      <c r="J159" s="216">
        <f>ROUND(I159*H159,2)</f>
        <v>133.65000000000001</v>
      </c>
      <c r="K159" s="217"/>
      <c r="L159" s="38"/>
      <c r="M159" s="218" t="s">
        <v>1</v>
      </c>
      <c r="N159" s="219" t="s">
        <v>36</v>
      </c>
      <c r="O159" s="220">
        <v>0</v>
      </c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2" t="s">
        <v>132</v>
      </c>
      <c r="AT159" s="222" t="s">
        <v>128</v>
      </c>
      <c r="AU159" s="222" t="s">
        <v>81</v>
      </c>
      <c r="AY159" s="17" t="s">
        <v>126</v>
      </c>
      <c r="BE159" s="223">
        <f>IF(N159="základní",J159,0)</f>
        <v>133.65000000000001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79</v>
      </c>
      <c r="BK159" s="223">
        <f>ROUND(I159*H159,2)</f>
        <v>133.65000000000001</v>
      </c>
      <c r="BL159" s="17" t="s">
        <v>132</v>
      </c>
      <c r="BM159" s="222" t="s">
        <v>168</v>
      </c>
    </row>
    <row r="160" s="14" customFormat="1">
      <c r="A160" s="14"/>
      <c r="B160" s="234"/>
      <c r="C160" s="235"/>
      <c r="D160" s="226" t="s">
        <v>133</v>
      </c>
      <c r="E160" s="236" t="s">
        <v>1</v>
      </c>
      <c r="F160" s="237" t="s">
        <v>169</v>
      </c>
      <c r="G160" s="235"/>
      <c r="H160" s="238">
        <v>6.75</v>
      </c>
      <c r="I160" s="235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133</v>
      </c>
      <c r="AU160" s="243" t="s">
        <v>81</v>
      </c>
      <c r="AV160" s="14" t="s">
        <v>81</v>
      </c>
      <c r="AW160" s="14" t="s">
        <v>28</v>
      </c>
      <c r="AX160" s="14" t="s">
        <v>71</v>
      </c>
      <c r="AY160" s="243" t="s">
        <v>126</v>
      </c>
    </row>
    <row r="161" s="15" customFormat="1">
      <c r="A161" s="15"/>
      <c r="B161" s="244"/>
      <c r="C161" s="245"/>
      <c r="D161" s="226" t="s">
        <v>133</v>
      </c>
      <c r="E161" s="246" t="s">
        <v>1</v>
      </c>
      <c r="F161" s="247" t="s">
        <v>136</v>
      </c>
      <c r="G161" s="245"/>
      <c r="H161" s="248">
        <v>6.75</v>
      </c>
      <c r="I161" s="245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3" t="s">
        <v>133</v>
      </c>
      <c r="AU161" s="253" t="s">
        <v>81</v>
      </c>
      <c r="AV161" s="15" t="s">
        <v>132</v>
      </c>
      <c r="AW161" s="15" t="s">
        <v>28</v>
      </c>
      <c r="AX161" s="15" t="s">
        <v>79</v>
      </c>
      <c r="AY161" s="253" t="s">
        <v>126</v>
      </c>
    </row>
    <row r="162" s="2" customFormat="1" ht="14.4" customHeight="1">
      <c r="A162" s="32"/>
      <c r="B162" s="33"/>
      <c r="C162" s="211" t="s">
        <v>150</v>
      </c>
      <c r="D162" s="211" t="s">
        <v>128</v>
      </c>
      <c r="E162" s="212" t="s">
        <v>170</v>
      </c>
      <c r="F162" s="213" t="s">
        <v>171</v>
      </c>
      <c r="G162" s="214" t="s">
        <v>139</v>
      </c>
      <c r="H162" s="215">
        <v>0.67500000000000004</v>
      </c>
      <c r="I162" s="216">
        <v>18.469999999999999</v>
      </c>
      <c r="J162" s="216">
        <f>ROUND(I162*H162,2)</f>
        <v>12.470000000000001</v>
      </c>
      <c r="K162" s="217"/>
      <c r="L162" s="38"/>
      <c r="M162" s="218" t="s">
        <v>1</v>
      </c>
      <c r="N162" s="219" t="s">
        <v>36</v>
      </c>
      <c r="O162" s="220">
        <v>0</v>
      </c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132</v>
      </c>
      <c r="AT162" s="222" t="s">
        <v>128</v>
      </c>
      <c r="AU162" s="222" t="s">
        <v>81</v>
      </c>
      <c r="AY162" s="17" t="s">
        <v>126</v>
      </c>
      <c r="BE162" s="223">
        <f>IF(N162="základní",J162,0)</f>
        <v>12.470000000000001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12.470000000000001</v>
      </c>
      <c r="BL162" s="17" t="s">
        <v>132</v>
      </c>
      <c r="BM162" s="222" t="s">
        <v>172</v>
      </c>
    </row>
    <row r="163" s="13" customFormat="1">
      <c r="A163" s="13"/>
      <c r="B163" s="224"/>
      <c r="C163" s="225"/>
      <c r="D163" s="226" t="s">
        <v>133</v>
      </c>
      <c r="E163" s="227" t="s">
        <v>1</v>
      </c>
      <c r="F163" s="228" t="s">
        <v>173</v>
      </c>
      <c r="G163" s="225"/>
      <c r="H163" s="227" t="s">
        <v>1</v>
      </c>
      <c r="I163" s="225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133</v>
      </c>
      <c r="AU163" s="233" t="s">
        <v>81</v>
      </c>
      <c r="AV163" s="13" t="s">
        <v>79</v>
      </c>
      <c r="AW163" s="13" t="s">
        <v>28</v>
      </c>
      <c r="AX163" s="13" t="s">
        <v>71</v>
      </c>
      <c r="AY163" s="233" t="s">
        <v>126</v>
      </c>
    </row>
    <row r="164" s="14" customFormat="1">
      <c r="A164" s="14"/>
      <c r="B164" s="234"/>
      <c r="C164" s="235"/>
      <c r="D164" s="226" t="s">
        <v>133</v>
      </c>
      <c r="E164" s="236" t="s">
        <v>1</v>
      </c>
      <c r="F164" s="237" t="s">
        <v>174</v>
      </c>
      <c r="G164" s="235"/>
      <c r="H164" s="238">
        <v>0.67500000000000004</v>
      </c>
      <c r="I164" s="235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133</v>
      </c>
      <c r="AU164" s="243" t="s">
        <v>81</v>
      </c>
      <c r="AV164" s="14" t="s">
        <v>81</v>
      </c>
      <c r="AW164" s="14" t="s">
        <v>28</v>
      </c>
      <c r="AX164" s="14" t="s">
        <v>71</v>
      </c>
      <c r="AY164" s="243" t="s">
        <v>126</v>
      </c>
    </row>
    <row r="165" s="15" customFormat="1">
      <c r="A165" s="15"/>
      <c r="B165" s="244"/>
      <c r="C165" s="245"/>
      <c r="D165" s="226" t="s">
        <v>133</v>
      </c>
      <c r="E165" s="246" t="s">
        <v>1</v>
      </c>
      <c r="F165" s="247" t="s">
        <v>136</v>
      </c>
      <c r="G165" s="245"/>
      <c r="H165" s="248">
        <v>0.67500000000000004</v>
      </c>
      <c r="I165" s="245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3" t="s">
        <v>133</v>
      </c>
      <c r="AU165" s="253" t="s">
        <v>81</v>
      </c>
      <c r="AV165" s="15" t="s">
        <v>132</v>
      </c>
      <c r="AW165" s="15" t="s">
        <v>28</v>
      </c>
      <c r="AX165" s="15" t="s">
        <v>79</v>
      </c>
      <c r="AY165" s="253" t="s">
        <v>126</v>
      </c>
    </row>
    <row r="166" s="2" customFormat="1" ht="24.15" customHeight="1">
      <c r="A166" s="32"/>
      <c r="B166" s="33"/>
      <c r="C166" s="211" t="s">
        <v>175</v>
      </c>
      <c r="D166" s="211" t="s">
        <v>128</v>
      </c>
      <c r="E166" s="212" t="s">
        <v>176</v>
      </c>
      <c r="F166" s="213" t="s">
        <v>177</v>
      </c>
      <c r="G166" s="214" t="s">
        <v>178</v>
      </c>
      <c r="H166" s="215">
        <v>1.2829999999999999</v>
      </c>
      <c r="I166" s="216">
        <v>650</v>
      </c>
      <c r="J166" s="216">
        <f>ROUND(I166*H166,2)</f>
        <v>833.95000000000005</v>
      </c>
      <c r="K166" s="217"/>
      <c r="L166" s="38"/>
      <c r="M166" s="218" t="s">
        <v>1</v>
      </c>
      <c r="N166" s="219" t="s">
        <v>36</v>
      </c>
      <c r="O166" s="220">
        <v>0</v>
      </c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2" t="s">
        <v>132</v>
      </c>
      <c r="AT166" s="222" t="s">
        <v>128</v>
      </c>
      <c r="AU166" s="222" t="s">
        <v>81</v>
      </c>
      <c r="AY166" s="17" t="s">
        <v>126</v>
      </c>
      <c r="BE166" s="223">
        <f>IF(N166="základní",J166,0)</f>
        <v>833.95000000000005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79</v>
      </c>
      <c r="BK166" s="223">
        <f>ROUND(I166*H166,2)</f>
        <v>833.95000000000005</v>
      </c>
      <c r="BL166" s="17" t="s">
        <v>132</v>
      </c>
      <c r="BM166" s="222" t="s">
        <v>179</v>
      </c>
    </row>
    <row r="167" s="14" customFormat="1">
      <c r="A167" s="14"/>
      <c r="B167" s="234"/>
      <c r="C167" s="235"/>
      <c r="D167" s="226" t="s">
        <v>133</v>
      </c>
      <c r="E167" s="236" t="s">
        <v>1</v>
      </c>
      <c r="F167" s="237" t="s">
        <v>180</v>
      </c>
      <c r="G167" s="235"/>
      <c r="H167" s="238">
        <v>1.2829999999999999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133</v>
      </c>
      <c r="AU167" s="243" t="s">
        <v>81</v>
      </c>
      <c r="AV167" s="14" t="s">
        <v>81</v>
      </c>
      <c r="AW167" s="14" t="s">
        <v>28</v>
      </c>
      <c r="AX167" s="14" t="s">
        <v>71</v>
      </c>
      <c r="AY167" s="243" t="s">
        <v>126</v>
      </c>
    </row>
    <row r="168" s="15" customFormat="1">
      <c r="A168" s="15"/>
      <c r="B168" s="244"/>
      <c r="C168" s="245"/>
      <c r="D168" s="226" t="s">
        <v>133</v>
      </c>
      <c r="E168" s="246" t="s">
        <v>1</v>
      </c>
      <c r="F168" s="247" t="s">
        <v>136</v>
      </c>
      <c r="G168" s="245"/>
      <c r="H168" s="248">
        <v>1.2829999999999999</v>
      </c>
      <c r="I168" s="245"/>
      <c r="J168" s="245"/>
      <c r="K168" s="245"/>
      <c r="L168" s="249"/>
      <c r="M168" s="250"/>
      <c r="N168" s="251"/>
      <c r="O168" s="251"/>
      <c r="P168" s="251"/>
      <c r="Q168" s="251"/>
      <c r="R168" s="251"/>
      <c r="S168" s="251"/>
      <c r="T168" s="25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3" t="s">
        <v>133</v>
      </c>
      <c r="AU168" s="253" t="s">
        <v>81</v>
      </c>
      <c r="AV168" s="15" t="s">
        <v>132</v>
      </c>
      <c r="AW168" s="15" t="s">
        <v>28</v>
      </c>
      <c r="AX168" s="15" t="s">
        <v>79</v>
      </c>
      <c r="AY168" s="253" t="s">
        <v>126</v>
      </c>
    </row>
    <row r="169" s="2" customFormat="1" ht="24.15" customHeight="1">
      <c r="A169" s="32"/>
      <c r="B169" s="33"/>
      <c r="C169" s="211" t="s">
        <v>158</v>
      </c>
      <c r="D169" s="211" t="s">
        <v>128</v>
      </c>
      <c r="E169" s="212" t="s">
        <v>181</v>
      </c>
      <c r="F169" s="213" t="s">
        <v>182</v>
      </c>
      <c r="G169" s="214" t="s">
        <v>139</v>
      </c>
      <c r="H169" s="215">
        <v>14.07</v>
      </c>
      <c r="I169" s="216">
        <v>127.25</v>
      </c>
      <c r="J169" s="216">
        <f>ROUND(I169*H169,2)</f>
        <v>1790.4100000000001</v>
      </c>
      <c r="K169" s="217"/>
      <c r="L169" s="38"/>
      <c r="M169" s="218" t="s">
        <v>1</v>
      </c>
      <c r="N169" s="219" t="s">
        <v>36</v>
      </c>
      <c r="O169" s="220">
        <v>0</v>
      </c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2" t="s">
        <v>132</v>
      </c>
      <c r="AT169" s="222" t="s">
        <v>128</v>
      </c>
      <c r="AU169" s="222" t="s">
        <v>81</v>
      </c>
      <c r="AY169" s="17" t="s">
        <v>126</v>
      </c>
      <c r="BE169" s="223">
        <f>IF(N169="základní",J169,0)</f>
        <v>1790.4100000000001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79</v>
      </c>
      <c r="BK169" s="223">
        <f>ROUND(I169*H169,2)</f>
        <v>1790.4100000000001</v>
      </c>
      <c r="BL169" s="17" t="s">
        <v>132</v>
      </c>
      <c r="BM169" s="222" t="s">
        <v>183</v>
      </c>
    </row>
    <row r="170" s="13" customFormat="1">
      <c r="A170" s="13"/>
      <c r="B170" s="224"/>
      <c r="C170" s="225"/>
      <c r="D170" s="226" t="s">
        <v>133</v>
      </c>
      <c r="E170" s="227" t="s">
        <v>1</v>
      </c>
      <c r="F170" s="228" t="s">
        <v>184</v>
      </c>
      <c r="G170" s="225"/>
      <c r="H170" s="227" t="s">
        <v>1</v>
      </c>
      <c r="I170" s="225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133</v>
      </c>
      <c r="AU170" s="233" t="s">
        <v>81</v>
      </c>
      <c r="AV170" s="13" t="s">
        <v>79</v>
      </c>
      <c r="AW170" s="13" t="s">
        <v>28</v>
      </c>
      <c r="AX170" s="13" t="s">
        <v>71</v>
      </c>
      <c r="AY170" s="233" t="s">
        <v>126</v>
      </c>
    </row>
    <row r="171" s="14" customFormat="1">
      <c r="A171" s="14"/>
      <c r="B171" s="234"/>
      <c r="C171" s="235"/>
      <c r="D171" s="226" t="s">
        <v>133</v>
      </c>
      <c r="E171" s="236" t="s">
        <v>1</v>
      </c>
      <c r="F171" s="237" t="s">
        <v>185</v>
      </c>
      <c r="G171" s="235"/>
      <c r="H171" s="238">
        <v>14.07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133</v>
      </c>
      <c r="AU171" s="243" t="s">
        <v>81</v>
      </c>
      <c r="AV171" s="14" t="s">
        <v>81</v>
      </c>
      <c r="AW171" s="14" t="s">
        <v>28</v>
      </c>
      <c r="AX171" s="14" t="s">
        <v>71</v>
      </c>
      <c r="AY171" s="243" t="s">
        <v>126</v>
      </c>
    </row>
    <row r="172" s="15" customFormat="1">
      <c r="A172" s="15"/>
      <c r="B172" s="244"/>
      <c r="C172" s="245"/>
      <c r="D172" s="226" t="s">
        <v>133</v>
      </c>
      <c r="E172" s="246" t="s">
        <v>1</v>
      </c>
      <c r="F172" s="247" t="s">
        <v>136</v>
      </c>
      <c r="G172" s="245"/>
      <c r="H172" s="248">
        <v>14.07</v>
      </c>
      <c r="I172" s="245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3" t="s">
        <v>133</v>
      </c>
      <c r="AU172" s="253" t="s">
        <v>81</v>
      </c>
      <c r="AV172" s="15" t="s">
        <v>132</v>
      </c>
      <c r="AW172" s="15" t="s">
        <v>28</v>
      </c>
      <c r="AX172" s="15" t="s">
        <v>79</v>
      </c>
      <c r="AY172" s="253" t="s">
        <v>126</v>
      </c>
    </row>
    <row r="173" s="2" customFormat="1" ht="14.4" customHeight="1">
      <c r="A173" s="32"/>
      <c r="B173" s="33"/>
      <c r="C173" s="211" t="s">
        <v>186</v>
      </c>
      <c r="D173" s="211" t="s">
        <v>128</v>
      </c>
      <c r="E173" s="212" t="s">
        <v>187</v>
      </c>
      <c r="F173" s="213" t="s">
        <v>188</v>
      </c>
      <c r="G173" s="214" t="s">
        <v>131</v>
      </c>
      <c r="H173" s="215">
        <v>8</v>
      </c>
      <c r="I173" s="216">
        <v>25.300000000000001</v>
      </c>
      <c r="J173" s="216">
        <f>ROUND(I173*H173,2)</f>
        <v>202.40000000000001</v>
      </c>
      <c r="K173" s="217"/>
      <c r="L173" s="38"/>
      <c r="M173" s="218" t="s">
        <v>1</v>
      </c>
      <c r="N173" s="219" t="s">
        <v>36</v>
      </c>
      <c r="O173" s="220">
        <v>0</v>
      </c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22" t="s">
        <v>132</v>
      </c>
      <c r="AT173" s="222" t="s">
        <v>128</v>
      </c>
      <c r="AU173" s="222" t="s">
        <v>81</v>
      </c>
      <c r="AY173" s="17" t="s">
        <v>126</v>
      </c>
      <c r="BE173" s="223">
        <f>IF(N173="základní",J173,0)</f>
        <v>202.40000000000001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79</v>
      </c>
      <c r="BK173" s="223">
        <f>ROUND(I173*H173,2)</f>
        <v>202.40000000000001</v>
      </c>
      <c r="BL173" s="17" t="s">
        <v>132</v>
      </c>
      <c r="BM173" s="222" t="s">
        <v>189</v>
      </c>
    </row>
    <row r="174" s="14" customFormat="1">
      <c r="A174" s="14"/>
      <c r="B174" s="234"/>
      <c r="C174" s="235"/>
      <c r="D174" s="226" t="s">
        <v>133</v>
      </c>
      <c r="E174" s="236" t="s">
        <v>1</v>
      </c>
      <c r="F174" s="237" t="s">
        <v>190</v>
      </c>
      <c r="G174" s="235"/>
      <c r="H174" s="238">
        <v>8</v>
      </c>
      <c r="I174" s="235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133</v>
      </c>
      <c r="AU174" s="243" t="s">
        <v>81</v>
      </c>
      <c r="AV174" s="14" t="s">
        <v>81</v>
      </c>
      <c r="AW174" s="14" t="s">
        <v>28</v>
      </c>
      <c r="AX174" s="14" t="s">
        <v>71</v>
      </c>
      <c r="AY174" s="243" t="s">
        <v>126</v>
      </c>
    </row>
    <row r="175" s="15" customFormat="1">
      <c r="A175" s="15"/>
      <c r="B175" s="244"/>
      <c r="C175" s="245"/>
      <c r="D175" s="226" t="s">
        <v>133</v>
      </c>
      <c r="E175" s="246" t="s">
        <v>1</v>
      </c>
      <c r="F175" s="247" t="s">
        <v>136</v>
      </c>
      <c r="G175" s="245"/>
      <c r="H175" s="248">
        <v>8</v>
      </c>
      <c r="I175" s="245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3" t="s">
        <v>133</v>
      </c>
      <c r="AU175" s="253" t="s">
        <v>81</v>
      </c>
      <c r="AV175" s="15" t="s">
        <v>132</v>
      </c>
      <c r="AW175" s="15" t="s">
        <v>28</v>
      </c>
      <c r="AX175" s="15" t="s">
        <v>79</v>
      </c>
      <c r="AY175" s="253" t="s">
        <v>126</v>
      </c>
    </row>
    <row r="176" s="2" customFormat="1" ht="14.4" customHeight="1">
      <c r="A176" s="32"/>
      <c r="B176" s="33"/>
      <c r="C176" s="254" t="s">
        <v>163</v>
      </c>
      <c r="D176" s="254" t="s">
        <v>191</v>
      </c>
      <c r="E176" s="255" t="s">
        <v>192</v>
      </c>
      <c r="F176" s="256" t="s">
        <v>193</v>
      </c>
      <c r="G176" s="257" t="s">
        <v>194</v>
      </c>
      <c r="H176" s="258">
        <v>0.20000000000000001</v>
      </c>
      <c r="I176" s="259">
        <v>87.900000000000006</v>
      </c>
      <c r="J176" s="259">
        <f>ROUND(I176*H176,2)</f>
        <v>17.579999999999998</v>
      </c>
      <c r="K176" s="260"/>
      <c r="L176" s="261"/>
      <c r="M176" s="262" t="s">
        <v>1</v>
      </c>
      <c r="N176" s="263" t="s">
        <v>36</v>
      </c>
      <c r="O176" s="220">
        <v>0</v>
      </c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2" t="s">
        <v>150</v>
      </c>
      <c r="AT176" s="222" t="s">
        <v>191</v>
      </c>
      <c r="AU176" s="222" t="s">
        <v>81</v>
      </c>
      <c r="AY176" s="17" t="s">
        <v>126</v>
      </c>
      <c r="BE176" s="223">
        <f>IF(N176="základní",J176,0)</f>
        <v>17.579999999999998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79</v>
      </c>
      <c r="BK176" s="223">
        <f>ROUND(I176*H176,2)</f>
        <v>17.579999999999998</v>
      </c>
      <c r="BL176" s="17" t="s">
        <v>132</v>
      </c>
      <c r="BM176" s="222" t="s">
        <v>195</v>
      </c>
    </row>
    <row r="177" s="14" customFormat="1">
      <c r="A177" s="14"/>
      <c r="B177" s="234"/>
      <c r="C177" s="235"/>
      <c r="D177" s="226" t="s">
        <v>133</v>
      </c>
      <c r="E177" s="236" t="s">
        <v>1</v>
      </c>
      <c r="F177" s="237" t="s">
        <v>196</v>
      </c>
      <c r="G177" s="235"/>
      <c r="H177" s="238">
        <v>0.20000000000000001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133</v>
      </c>
      <c r="AU177" s="243" t="s">
        <v>81</v>
      </c>
      <c r="AV177" s="14" t="s">
        <v>81</v>
      </c>
      <c r="AW177" s="14" t="s">
        <v>28</v>
      </c>
      <c r="AX177" s="14" t="s">
        <v>71</v>
      </c>
      <c r="AY177" s="243" t="s">
        <v>126</v>
      </c>
    </row>
    <row r="178" s="15" customFormat="1">
      <c r="A178" s="15"/>
      <c r="B178" s="244"/>
      <c r="C178" s="245"/>
      <c r="D178" s="226" t="s">
        <v>133</v>
      </c>
      <c r="E178" s="246" t="s">
        <v>1</v>
      </c>
      <c r="F178" s="247" t="s">
        <v>136</v>
      </c>
      <c r="G178" s="245"/>
      <c r="H178" s="248">
        <v>0.20000000000000001</v>
      </c>
      <c r="I178" s="245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3" t="s">
        <v>133</v>
      </c>
      <c r="AU178" s="253" t="s">
        <v>81</v>
      </c>
      <c r="AV178" s="15" t="s">
        <v>132</v>
      </c>
      <c r="AW178" s="15" t="s">
        <v>28</v>
      </c>
      <c r="AX178" s="15" t="s">
        <v>79</v>
      </c>
      <c r="AY178" s="253" t="s">
        <v>126</v>
      </c>
    </row>
    <row r="179" s="12" customFormat="1" ht="22.8" customHeight="1">
      <c r="A179" s="12"/>
      <c r="B179" s="196"/>
      <c r="C179" s="197"/>
      <c r="D179" s="198" t="s">
        <v>70</v>
      </c>
      <c r="E179" s="209" t="s">
        <v>81</v>
      </c>
      <c r="F179" s="209" t="s">
        <v>197</v>
      </c>
      <c r="G179" s="197"/>
      <c r="H179" s="197"/>
      <c r="I179" s="197"/>
      <c r="J179" s="210">
        <f>BK179</f>
        <v>4209</v>
      </c>
      <c r="K179" s="197"/>
      <c r="L179" s="201"/>
      <c r="M179" s="202"/>
      <c r="N179" s="203"/>
      <c r="O179" s="203"/>
      <c r="P179" s="204">
        <f>SUM(P180:P191)</f>
        <v>0</v>
      </c>
      <c r="Q179" s="203"/>
      <c r="R179" s="204">
        <f>SUM(R180:R191)</f>
        <v>0</v>
      </c>
      <c r="S179" s="203"/>
      <c r="T179" s="205">
        <f>SUM(T180:T191)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79</v>
      </c>
      <c r="AT179" s="207" t="s">
        <v>70</v>
      </c>
      <c r="AU179" s="207" t="s">
        <v>79</v>
      </c>
      <c r="AY179" s="206" t="s">
        <v>126</v>
      </c>
      <c r="BK179" s="208">
        <f>SUM(BK180:BK191)</f>
        <v>4209</v>
      </c>
    </row>
    <row r="180" s="2" customFormat="1" ht="37.8" customHeight="1">
      <c r="A180" s="32"/>
      <c r="B180" s="33"/>
      <c r="C180" s="211" t="s">
        <v>198</v>
      </c>
      <c r="D180" s="211" t="s">
        <v>128</v>
      </c>
      <c r="E180" s="212" t="s">
        <v>199</v>
      </c>
      <c r="F180" s="213" t="s">
        <v>200</v>
      </c>
      <c r="G180" s="214" t="s">
        <v>201</v>
      </c>
      <c r="H180" s="215">
        <v>10.5</v>
      </c>
      <c r="I180" s="216">
        <v>356</v>
      </c>
      <c r="J180" s="216">
        <f>ROUND(I180*H180,2)</f>
        <v>3738</v>
      </c>
      <c r="K180" s="217"/>
      <c r="L180" s="38"/>
      <c r="M180" s="218" t="s">
        <v>1</v>
      </c>
      <c r="N180" s="219" t="s">
        <v>36</v>
      </c>
      <c r="O180" s="220">
        <v>0</v>
      </c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2" t="s">
        <v>132</v>
      </c>
      <c r="AT180" s="222" t="s">
        <v>128</v>
      </c>
      <c r="AU180" s="222" t="s">
        <v>81</v>
      </c>
      <c r="AY180" s="17" t="s">
        <v>126</v>
      </c>
      <c r="BE180" s="223">
        <f>IF(N180="základní",J180,0)</f>
        <v>3738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79</v>
      </c>
      <c r="BK180" s="223">
        <f>ROUND(I180*H180,2)</f>
        <v>3738</v>
      </c>
      <c r="BL180" s="17" t="s">
        <v>132</v>
      </c>
      <c r="BM180" s="222" t="s">
        <v>202</v>
      </c>
    </row>
    <row r="181" s="13" customFormat="1">
      <c r="A181" s="13"/>
      <c r="B181" s="224"/>
      <c r="C181" s="225"/>
      <c r="D181" s="226" t="s">
        <v>133</v>
      </c>
      <c r="E181" s="227" t="s">
        <v>1</v>
      </c>
      <c r="F181" s="228" t="s">
        <v>203</v>
      </c>
      <c r="G181" s="225"/>
      <c r="H181" s="227" t="s">
        <v>1</v>
      </c>
      <c r="I181" s="225"/>
      <c r="J181" s="225"/>
      <c r="K181" s="225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133</v>
      </c>
      <c r="AU181" s="233" t="s">
        <v>81</v>
      </c>
      <c r="AV181" s="13" t="s">
        <v>79</v>
      </c>
      <c r="AW181" s="13" t="s">
        <v>28</v>
      </c>
      <c r="AX181" s="13" t="s">
        <v>71</v>
      </c>
      <c r="AY181" s="233" t="s">
        <v>126</v>
      </c>
    </row>
    <row r="182" s="14" customFormat="1">
      <c r="A182" s="14"/>
      <c r="B182" s="234"/>
      <c r="C182" s="235"/>
      <c r="D182" s="226" t="s">
        <v>133</v>
      </c>
      <c r="E182" s="236" t="s">
        <v>1</v>
      </c>
      <c r="F182" s="237" t="s">
        <v>204</v>
      </c>
      <c r="G182" s="235"/>
      <c r="H182" s="238">
        <v>10.5</v>
      </c>
      <c r="I182" s="235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133</v>
      </c>
      <c r="AU182" s="243" t="s">
        <v>81</v>
      </c>
      <c r="AV182" s="14" t="s">
        <v>81</v>
      </c>
      <c r="AW182" s="14" t="s">
        <v>28</v>
      </c>
      <c r="AX182" s="14" t="s">
        <v>71</v>
      </c>
      <c r="AY182" s="243" t="s">
        <v>126</v>
      </c>
    </row>
    <row r="183" s="15" customFormat="1">
      <c r="A183" s="15"/>
      <c r="B183" s="244"/>
      <c r="C183" s="245"/>
      <c r="D183" s="226" t="s">
        <v>133</v>
      </c>
      <c r="E183" s="246" t="s">
        <v>1</v>
      </c>
      <c r="F183" s="247" t="s">
        <v>136</v>
      </c>
      <c r="G183" s="245"/>
      <c r="H183" s="248">
        <v>10.5</v>
      </c>
      <c r="I183" s="245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3" t="s">
        <v>133</v>
      </c>
      <c r="AU183" s="253" t="s">
        <v>81</v>
      </c>
      <c r="AV183" s="15" t="s">
        <v>132</v>
      </c>
      <c r="AW183" s="15" t="s">
        <v>28</v>
      </c>
      <c r="AX183" s="15" t="s">
        <v>79</v>
      </c>
      <c r="AY183" s="253" t="s">
        <v>126</v>
      </c>
    </row>
    <row r="184" s="2" customFormat="1" ht="24.15" customHeight="1">
      <c r="A184" s="32"/>
      <c r="B184" s="33"/>
      <c r="C184" s="211" t="s">
        <v>168</v>
      </c>
      <c r="D184" s="211" t="s">
        <v>128</v>
      </c>
      <c r="E184" s="212" t="s">
        <v>205</v>
      </c>
      <c r="F184" s="213" t="s">
        <v>206</v>
      </c>
      <c r="G184" s="214" t="s">
        <v>131</v>
      </c>
      <c r="H184" s="215">
        <v>5.25</v>
      </c>
      <c r="I184" s="216">
        <v>37</v>
      </c>
      <c r="J184" s="216">
        <f>ROUND(I184*H184,2)</f>
        <v>194.25</v>
      </c>
      <c r="K184" s="217"/>
      <c r="L184" s="38"/>
      <c r="M184" s="218" t="s">
        <v>1</v>
      </c>
      <c r="N184" s="219" t="s">
        <v>36</v>
      </c>
      <c r="O184" s="220">
        <v>0</v>
      </c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2" t="s">
        <v>132</v>
      </c>
      <c r="AT184" s="222" t="s">
        <v>128</v>
      </c>
      <c r="AU184" s="222" t="s">
        <v>81</v>
      </c>
      <c r="AY184" s="17" t="s">
        <v>126</v>
      </c>
      <c r="BE184" s="223">
        <f>IF(N184="základní",J184,0)</f>
        <v>194.25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79</v>
      </c>
      <c r="BK184" s="223">
        <f>ROUND(I184*H184,2)</f>
        <v>194.25</v>
      </c>
      <c r="BL184" s="17" t="s">
        <v>132</v>
      </c>
      <c r="BM184" s="222" t="s">
        <v>207</v>
      </c>
    </row>
    <row r="185" s="13" customFormat="1">
      <c r="A185" s="13"/>
      <c r="B185" s="224"/>
      <c r="C185" s="225"/>
      <c r="D185" s="226" t="s">
        <v>133</v>
      </c>
      <c r="E185" s="227" t="s">
        <v>1</v>
      </c>
      <c r="F185" s="228" t="s">
        <v>203</v>
      </c>
      <c r="G185" s="225"/>
      <c r="H185" s="227" t="s">
        <v>1</v>
      </c>
      <c r="I185" s="225"/>
      <c r="J185" s="225"/>
      <c r="K185" s="225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133</v>
      </c>
      <c r="AU185" s="233" t="s">
        <v>81</v>
      </c>
      <c r="AV185" s="13" t="s">
        <v>79</v>
      </c>
      <c r="AW185" s="13" t="s">
        <v>28</v>
      </c>
      <c r="AX185" s="13" t="s">
        <v>71</v>
      </c>
      <c r="AY185" s="233" t="s">
        <v>126</v>
      </c>
    </row>
    <row r="186" s="13" customFormat="1">
      <c r="A186" s="13"/>
      <c r="B186" s="224"/>
      <c r="C186" s="225"/>
      <c r="D186" s="226" t="s">
        <v>133</v>
      </c>
      <c r="E186" s="227" t="s">
        <v>1</v>
      </c>
      <c r="F186" s="228" t="s">
        <v>208</v>
      </c>
      <c r="G186" s="225"/>
      <c r="H186" s="227" t="s">
        <v>1</v>
      </c>
      <c r="I186" s="225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133</v>
      </c>
      <c r="AU186" s="233" t="s">
        <v>81</v>
      </c>
      <c r="AV186" s="13" t="s">
        <v>79</v>
      </c>
      <c r="AW186" s="13" t="s">
        <v>28</v>
      </c>
      <c r="AX186" s="13" t="s">
        <v>71</v>
      </c>
      <c r="AY186" s="233" t="s">
        <v>126</v>
      </c>
    </row>
    <row r="187" s="14" customFormat="1">
      <c r="A187" s="14"/>
      <c r="B187" s="234"/>
      <c r="C187" s="235"/>
      <c r="D187" s="226" t="s">
        <v>133</v>
      </c>
      <c r="E187" s="236" t="s">
        <v>1</v>
      </c>
      <c r="F187" s="237" t="s">
        <v>209</v>
      </c>
      <c r="G187" s="235"/>
      <c r="H187" s="238">
        <v>5.25</v>
      </c>
      <c r="I187" s="235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133</v>
      </c>
      <c r="AU187" s="243" t="s">
        <v>81</v>
      </c>
      <c r="AV187" s="14" t="s">
        <v>81</v>
      </c>
      <c r="AW187" s="14" t="s">
        <v>28</v>
      </c>
      <c r="AX187" s="14" t="s">
        <v>71</v>
      </c>
      <c r="AY187" s="243" t="s">
        <v>126</v>
      </c>
    </row>
    <row r="188" s="15" customFormat="1">
      <c r="A188" s="15"/>
      <c r="B188" s="244"/>
      <c r="C188" s="245"/>
      <c r="D188" s="226" t="s">
        <v>133</v>
      </c>
      <c r="E188" s="246" t="s">
        <v>1</v>
      </c>
      <c r="F188" s="247" t="s">
        <v>136</v>
      </c>
      <c r="G188" s="245"/>
      <c r="H188" s="248">
        <v>5.25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3" t="s">
        <v>133</v>
      </c>
      <c r="AU188" s="253" t="s">
        <v>81</v>
      </c>
      <c r="AV188" s="15" t="s">
        <v>132</v>
      </c>
      <c r="AW188" s="15" t="s">
        <v>28</v>
      </c>
      <c r="AX188" s="15" t="s">
        <v>79</v>
      </c>
      <c r="AY188" s="253" t="s">
        <v>126</v>
      </c>
    </row>
    <row r="189" s="2" customFormat="1" ht="14.4" customHeight="1">
      <c r="A189" s="32"/>
      <c r="B189" s="33"/>
      <c r="C189" s="254" t="s">
        <v>8</v>
      </c>
      <c r="D189" s="254" t="s">
        <v>191</v>
      </c>
      <c r="E189" s="255" t="s">
        <v>210</v>
      </c>
      <c r="F189" s="256" t="s">
        <v>211</v>
      </c>
      <c r="G189" s="257" t="s">
        <v>131</v>
      </c>
      <c r="H189" s="258">
        <v>5.5129999999999999</v>
      </c>
      <c r="I189" s="259">
        <v>50.200000000000003</v>
      </c>
      <c r="J189" s="259">
        <f>ROUND(I189*H189,2)</f>
        <v>276.75</v>
      </c>
      <c r="K189" s="260"/>
      <c r="L189" s="261"/>
      <c r="M189" s="262" t="s">
        <v>1</v>
      </c>
      <c r="N189" s="263" t="s">
        <v>36</v>
      </c>
      <c r="O189" s="220">
        <v>0</v>
      </c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150</v>
      </c>
      <c r="AT189" s="222" t="s">
        <v>191</v>
      </c>
      <c r="AU189" s="222" t="s">
        <v>81</v>
      </c>
      <c r="AY189" s="17" t="s">
        <v>126</v>
      </c>
      <c r="BE189" s="223">
        <f>IF(N189="základní",J189,0)</f>
        <v>276.75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276.75</v>
      </c>
      <c r="BL189" s="17" t="s">
        <v>132</v>
      </c>
      <c r="BM189" s="222" t="s">
        <v>212</v>
      </c>
    </row>
    <row r="190" s="14" customFormat="1">
      <c r="A190" s="14"/>
      <c r="B190" s="234"/>
      <c r="C190" s="235"/>
      <c r="D190" s="226" t="s">
        <v>133</v>
      </c>
      <c r="E190" s="236" t="s">
        <v>1</v>
      </c>
      <c r="F190" s="237" t="s">
        <v>213</v>
      </c>
      <c r="G190" s="235"/>
      <c r="H190" s="238">
        <v>5.5129999999999999</v>
      </c>
      <c r="I190" s="235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133</v>
      </c>
      <c r="AU190" s="243" t="s">
        <v>81</v>
      </c>
      <c r="AV190" s="14" t="s">
        <v>81</v>
      </c>
      <c r="AW190" s="14" t="s">
        <v>28</v>
      </c>
      <c r="AX190" s="14" t="s">
        <v>71</v>
      </c>
      <c r="AY190" s="243" t="s">
        <v>126</v>
      </c>
    </row>
    <row r="191" s="15" customFormat="1">
      <c r="A191" s="15"/>
      <c r="B191" s="244"/>
      <c r="C191" s="245"/>
      <c r="D191" s="226" t="s">
        <v>133</v>
      </c>
      <c r="E191" s="246" t="s">
        <v>1</v>
      </c>
      <c r="F191" s="247" t="s">
        <v>136</v>
      </c>
      <c r="G191" s="245"/>
      <c r="H191" s="248">
        <v>5.5129999999999999</v>
      </c>
      <c r="I191" s="245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3" t="s">
        <v>133</v>
      </c>
      <c r="AU191" s="253" t="s">
        <v>81</v>
      </c>
      <c r="AV191" s="15" t="s">
        <v>132</v>
      </c>
      <c r="AW191" s="15" t="s">
        <v>28</v>
      </c>
      <c r="AX191" s="15" t="s">
        <v>79</v>
      </c>
      <c r="AY191" s="253" t="s">
        <v>126</v>
      </c>
    </row>
    <row r="192" s="12" customFormat="1" ht="22.8" customHeight="1">
      <c r="A192" s="12"/>
      <c r="B192" s="196"/>
      <c r="C192" s="197"/>
      <c r="D192" s="198" t="s">
        <v>70</v>
      </c>
      <c r="E192" s="209" t="s">
        <v>142</v>
      </c>
      <c r="F192" s="209" t="s">
        <v>214</v>
      </c>
      <c r="G192" s="197"/>
      <c r="H192" s="197"/>
      <c r="I192" s="197"/>
      <c r="J192" s="210">
        <f>BK192</f>
        <v>146477.72</v>
      </c>
      <c r="K192" s="197"/>
      <c r="L192" s="201"/>
      <c r="M192" s="202"/>
      <c r="N192" s="203"/>
      <c r="O192" s="203"/>
      <c r="P192" s="204">
        <f>SUM(P193:P226)</f>
        <v>0</v>
      </c>
      <c r="Q192" s="203"/>
      <c r="R192" s="204">
        <f>SUM(R193:R226)</f>
        <v>0</v>
      </c>
      <c r="S192" s="203"/>
      <c r="T192" s="205">
        <f>SUM(T193:T226)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6" t="s">
        <v>79</v>
      </c>
      <c r="AT192" s="207" t="s">
        <v>70</v>
      </c>
      <c r="AU192" s="207" t="s">
        <v>79</v>
      </c>
      <c r="AY192" s="206" t="s">
        <v>126</v>
      </c>
      <c r="BK192" s="208">
        <f>SUM(BK193:BK226)</f>
        <v>146477.72</v>
      </c>
    </row>
    <row r="193" s="2" customFormat="1" ht="14.4" customHeight="1">
      <c r="A193" s="32"/>
      <c r="B193" s="33"/>
      <c r="C193" s="211" t="s">
        <v>172</v>
      </c>
      <c r="D193" s="211" t="s">
        <v>128</v>
      </c>
      <c r="E193" s="212" t="s">
        <v>215</v>
      </c>
      <c r="F193" s="213" t="s">
        <v>216</v>
      </c>
      <c r="G193" s="214" t="s">
        <v>139</v>
      </c>
      <c r="H193" s="215">
        <v>2.2050000000000001</v>
      </c>
      <c r="I193" s="216">
        <v>4757.6099999999997</v>
      </c>
      <c r="J193" s="216">
        <f>ROUND(I193*H193,2)</f>
        <v>10490.530000000001</v>
      </c>
      <c r="K193" s="217"/>
      <c r="L193" s="38"/>
      <c r="M193" s="218" t="s">
        <v>1</v>
      </c>
      <c r="N193" s="219" t="s">
        <v>36</v>
      </c>
      <c r="O193" s="220">
        <v>0</v>
      </c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132</v>
      </c>
      <c r="AT193" s="222" t="s">
        <v>128</v>
      </c>
      <c r="AU193" s="222" t="s">
        <v>81</v>
      </c>
      <c r="AY193" s="17" t="s">
        <v>126</v>
      </c>
      <c r="BE193" s="223">
        <f>IF(N193="základní",J193,0)</f>
        <v>10490.530000000001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10490.530000000001</v>
      </c>
      <c r="BL193" s="17" t="s">
        <v>132</v>
      </c>
      <c r="BM193" s="222" t="s">
        <v>217</v>
      </c>
    </row>
    <row r="194" s="13" customFormat="1">
      <c r="A194" s="13"/>
      <c r="B194" s="224"/>
      <c r="C194" s="225"/>
      <c r="D194" s="226" t="s">
        <v>133</v>
      </c>
      <c r="E194" s="227" t="s">
        <v>1</v>
      </c>
      <c r="F194" s="228" t="s">
        <v>218</v>
      </c>
      <c r="G194" s="225"/>
      <c r="H194" s="227" t="s">
        <v>1</v>
      </c>
      <c r="I194" s="225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133</v>
      </c>
      <c r="AU194" s="233" t="s">
        <v>81</v>
      </c>
      <c r="AV194" s="13" t="s">
        <v>79</v>
      </c>
      <c r="AW194" s="13" t="s">
        <v>28</v>
      </c>
      <c r="AX194" s="13" t="s">
        <v>71</v>
      </c>
      <c r="AY194" s="233" t="s">
        <v>126</v>
      </c>
    </row>
    <row r="195" s="14" customFormat="1">
      <c r="A195" s="14"/>
      <c r="B195" s="234"/>
      <c r="C195" s="235"/>
      <c r="D195" s="226" t="s">
        <v>133</v>
      </c>
      <c r="E195" s="236" t="s">
        <v>1</v>
      </c>
      <c r="F195" s="237" t="s">
        <v>219</v>
      </c>
      <c r="G195" s="235"/>
      <c r="H195" s="238">
        <v>2.2050000000000001</v>
      </c>
      <c r="I195" s="235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133</v>
      </c>
      <c r="AU195" s="243" t="s">
        <v>81</v>
      </c>
      <c r="AV195" s="14" t="s">
        <v>81</v>
      </c>
      <c r="AW195" s="14" t="s">
        <v>28</v>
      </c>
      <c r="AX195" s="14" t="s">
        <v>71</v>
      </c>
      <c r="AY195" s="243" t="s">
        <v>126</v>
      </c>
    </row>
    <row r="196" s="15" customFormat="1">
      <c r="A196" s="15"/>
      <c r="B196" s="244"/>
      <c r="C196" s="245"/>
      <c r="D196" s="226" t="s">
        <v>133</v>
      </c>
      <c r="E196" s="246" t="s">
        <v>1</v>
      </c>
      <c r="F196" s="247" t="s">
        <v>136</v>
      </c>
      <c r="G196" s="245"/>
      <c r="H196" s="248">
        <v>2.2050000000000001</v>
      </c>
      <c r="I196" s="245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3" t="s">
        <v>133</v>
      </c>
      <c r="AU196" s="253" t="s">
        <v>81</v>
      </c>
      <c r="AV196" s="15" t="s">
        <v>132</v>
      </c>
      <c r="AW196" s="15" t="s">
        <v>28</v>
      </c>
      <c r="AX196" s="15" t="s">
        <v>79</v>
      </c>
      <c r="AY196" s="253" t="s">
        <v>126</v>
      </c>
    </row>
    <row r="197" s="2" customFormat="1" ht="14.4" customHeight="1">
      <c r="A197" s="32"/>
      <c r="B197" s="33"/>
      <c r="C197" s="211" t="s">
        <v>220</v>
      </c>
      <c r="D197" s="211" t="s">
        <v>128</v>
      </c>
      <c r="E197" s="212" t="s">
        <v>221</v>
      </c>
      <c r="F197" s="213" t="s">
        <v>222</v>
      </c>
      <c r="G197" s="214" t="s">
        <v>178</v>
      </c>
      <c r="H197" s="215">
        <v>0.32400000000000001</v>
      </c>
      <c r="I197" s="216">
        <v>45301.260000000002</v>
      </c>
      <c r="J197" s="216">
        <f>ROUND(I197*H197,2)</f>
        <v>14677.610000000001</v>
      </c>
      <c r="K197" s="217"/>
      <c r="L197" s="38"/>
      <c r="M197" s="218" t="s">
        <v>1</v>
      </c>
      <c r="N197" s="219" t="s">
        <v>36</v>
      </c>
      <c r="O197" s="220">
        <v>0</v>
      </c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132</v>
      </c>
      <c r="AT197" s="222" t="s">
        <v>128</v>
      </c>
      <c r="AU197" s="222" t="s">
        <v>81</v>
      </c>
      <c r="AY197" s="17" t="s">
        <v>126</v>
      </c>
      <c r="BE197" s="223">
        <f>IF(N197="základní",J197,0)</f>
        <v>14677.610000000001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14677.610000000001</v>
      </c>
      <c r="BL197" s="17" t="s">
        <v>132</v>
      </c>
      <c r="BM197" s="222" t="s">
        <v>223</v>
      </c>
    </row>
    <row r="198" s="13" customFormat="1">
      <c r="A198" s="13"/>
      <c r="B198" s="224"/>
      <c r="C198" s="225"/>
      <c r="D198" s="226" t="s">
        <v>133</v>
      </c>
      <c r="E198" s="227" t="s">
        <v>1</v>
      </c>
      <c r="F198" s="228" t="s">
        <v>224</v>
      </c>
      <c r="G198" s="225"/>
      <c r="H198" s="227" t="s">
        <v>1</v>
      </c>
      <c r="I198" s="225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133</v>
      </c>
      <c r="AU198" s="233" t="s">
        <v>81</v>
      </c>
      <c r="AV198" s="13" t="s">
        <v>79</v>
      </c>
      <c r="AW198" s="13" t="s">
        <v>28</v>
      </c>
      <c r="AX198" s="13" t="s">
        <v>71</v>
      </c>
      <c r="AY198" s="233" t="s">
        <v>126</v>
      </c>
    </row>
    <row r="199" s="13" customFormat="1">
      <c r="A199" s="13"/>
      <c r="B199" s="224"/>
      <c r="C199" s="225"/>
      <c r="D199" s="226" t="s">
        <v>133</v>
      </c>
      <c r="E199" s="227" t="s">
        <v>1</v>
      </c>
      <c r="F199" s="228" t="s">
        <v>225</v>
      </c>
      <c r="G199" s="225"/>
      <c r="H199" s="227" t="s">
        <v>1</v>
      </c>
      <c r="I199" s="225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133</v>
      </c>
      <c r="AU199" s="233" t="s">
        <v>81</v>
      </c>
      <c r="AV199" s="13" t="s">
        <v>79</v>
      </c>
      <c r="AW199" s="13" t="s">
        <v>28</v>
      </c>
      <c r="AX199" s="13" t="s">
        <v>71</v>
      </c>
      <c r="AY199" s="233" t="s">
        <v>126</v>
      </c>
    </row>
    <row r="200" s="14" customFormat="1">
      <c r="A200" s="14"/>
      <c r="B200" s="234"/>
      <c r="C200" s="235"/>
      <c r="D200" s="226" t="s">
        <v>133</v>
      </c>
      <c r="E200" s="236" t="s">
        <v>1</v>
      </c>
      <c r="F200" s="237" t="s">
        <v>226</v>
      </c>
      <c r="G200" s="235"/>
      <c r="H200" s="238">
        <v>0.32400000000000001</v>
      </c>
      <c r="I200" s="235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133</v>
      </c>
      <c r="AU200" s="243" t="s">
        <v>81</v>
      </c>
      <c r="AV200" s="14" t="s">
        <v>81</v>
      </c>
      <c r="AW200" s="14" t="s">
        <v>28</v>
      </c>
      <c r="AX200" s="14" t="s">
        <v>71</v>
      </c>
      <c r="AY200" s="243" t="s">
        <v>126</v>
      </c>
    </row>
    <row r="201" s="15" customFormat="1">
      <c r="A201" s="15"/>
      <c r="B201" s="244"/>
      <c r="C201" s="245"/>
      <c r="D201" s="226" t="s">
        <v>133</v>
      </c>
      <c r="E201" s="246" t="s">
        <v>1</v>
      </c>
      <c r="F201" s="247" t="s">
        <v>136</v>
      </c>
      <c r="G201" s="245"/>
      <c r="H201" s="248">
        <v>0.32400000000000001</v>
      </c>
      <c r="I201" s="245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3" t="s">
        <v>133</v>
      </c>
      <c r="AU201" s="253" t="s">
        <v>81</v>
      </c>
      <c r="AV201" s="15" t="s">
        <v>132</v>
      </c>
      <c r="AW201" s="15" t="s">
        <v>28</v>
      </c>
      <c r="AX201" s="15" t="s">
        <v>79</v>
      </c>
      <c r="AY201" s="253" t="s">
        <v>126</v>
      </c>
    </row>
    <row r="202" s="2" customFormat="1" ht="24.15" customHeight="1">
      <c r="A202" s="32"/>
      <c r="B202" s="33"/>
      <c r="C202" s="211" t="s">
        <v>179</v>
      </c>
      <c r="D202" s="211" t="s">
        <v>128</v>
      </c>
      <c r="E202" s="212" t="s">
        <v>227</v>
      </c>
      <c r="F202" s="213" t="s">
        <v>228</v>
      </c>
      <c r="G202" s="214" t="s">
        <v>131</v>
      </c>
      <c r="H202" s="215">
        <v>20.399999999999999</v>
      </c>
      <c r="I202" s="216">
        <v>2800</v>
      </c>
      <c r="J202" s="216">
        <f>ROUND(I202*H202,2)</f>
        <v>57120</v>
      </c>
      <c r="K202" s="217"/>
      <c r="L202" s="38"/>
      <c r="M202" s="218" t="s">
        <v>1</v>
      </c>
      <c r="N202" s="219" t="s">
        <v>36</v>
      </c>
      <c r="O202" s="220">
        <v>0</v>
      </c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22" t="s">
        <v>132</v>
      </c>
      <c r="AT202" s="222" t="s">
        <v>128</v>
      </c>
      <c r="AU202" s="222" t="s">
        <v>81</v>
      </c>
      <c r="AY202" s="17" t="s">
        <v>126</v>
      </c>
      <c r="BE202" s="223">
        <f>IF(N202="základní",J202,0)</f>
        <v>57120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79</v>
      </c>
      <c r="BK202" s="223">
        <f>ROUND(I202*H202,2)</f>
        <v>57120</v>
      </c>
      <c r="BL202" s="17" t="s">
        <v>132</v>
      </c>
      <c r="BM202" s="222" t="s">
        <v>229</v>
      </c>
    </row>
    <row r="203" s="14" customFormat="1">
      <c r="A203" s="14"/>
      <c r="B203" s="234"/>
      <c r="C203" s="235"/>
      <c r="D203" s="226" t="s">
        <v>133</v>
      </c>
      <c r="E203" s="236" t="s">
        <v>1</v>
      </c>
      <c r="F203" s="237" t="s">
        <v>230</v>
      </c>
      <c r="G203" s="235"/>
      <c r="H203" s="238">
        <v>20.399999999999999</v>
      </c>
      <c r="I203" s="235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133</v>
      </c>
      <c r="AU203" s="243" t="s">
        <v>81</v>
      </c>
      <c r="AV203" s="14" t="s">
        <v>81</v>
      </c>
      <c r="AW203" s="14" t="s">
        <v>28</v>
      </c>
      <c r="AX203" s="14" t="s">
        <v>71</v>
      </c>
      <c r="AY203" s="243" t="s">
        <v>126</v>
      </c>
    </row>
    <row r="204" s="15" customFormat="1">
      <c r="A204" s="15"/>
      <c r="B204" s="244"/>
      <c r="C204" s="245"/>
      <c r="D204" s="226" t="s">
        <v>133</v>
      </c>
      <c r="E204" s="246" t="s">
        <v>1</v>
      </c>
      <c r="F204" s="247" t="s">
        <v>136</v>
      </c>
      <c r="G204" s="245"/>
      <c r="H204" s="248">
        <v>20.399999999999999</v>
      </c>
      <c r="I204" s="245"/>
      <c r="J204" s="245"/>
      <c r="K204" s="245"/>
      <c r="L204" s="249"/>
      <c r="M204" s="250"/>
      <c r="N204" s="251"/>
      <c r="O204" s="251"/>
      <c r="P204" s="251"/>
      <c r="Q204" s="251"/>
      <c r="R204" s="251"/>
      <c r="S204" s="251"/>
      <c r="T204" s="25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3" t="s">
        <v>133</v>
      </c>
      <c r="AU204" s="253" t="s">
        <v>81</v>
      </c>
      <c r="AV204" s="15" t="s">
        <v>132</v>
      </c>
      <c r="AW204" s="15" t="s">
        <v>28</v>
      </c>
      <c r="AX204" s="15" t="s">
        <v>79</v>
      </c>
      <c r="AY204" s="253" t="s">
        <v>126</v>
      </c>
    </row>
    <row r="205" s="2" customFormat="1" ht="14.4" customHeight="1">
      <c r="A205" s="32"/>
      <c r="B205" s="33"/>
      <c r="C205" s="211" t="s">
        <v>231</v>
      </c>
      <c r="D205" s="211" t="s">
        <v>128</v>
      </c>
      <c r="E205" s="212" t="s">
        <v>232</v>
      </c>
      <c r="F205" s="213" t="s">
        <v>233</v>
      </c>
      <c r="G205" s="214" t="s">
        <v>139</v>
      </c>
      <c r="H205" s="215">
        <v>3.0600000000000001</v>
      </c>
      <c r="I205" s="216">
        <v>3910</v>
      </c>
      <c r="J205" s="216">
        <f>ROUND(I205*H205,2)</f>
        <v>11964.6</v>
      </c>
      <c r="K205" s="217"/>
      <c r="L205" s="38"/>
      <c r="M205" s="218" t="s">
        <v>1</v>
      </c>
      <c r="N205" s="219" t="s">
        <v>36</v>
      </c>
      <c r="O205" s="220">
        <v>0</v>
      </c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132</v>
      </c>
      <c r="AT205" s="222" t="s">
        <v>128</v>
      </c>
      <c r="AU205" s="222" t="s">
        <v>81</v>
      </c>
      <c r="AY205" s="17" t="s">
        <v>126</v>
      </c>
      <c r="BE205" s="223">
        <f>IF(N205="základní",J205,0)</f>
        <v>11964.6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11964.6</v>
      </c>
      <c r="BL205" s="17" t="s">
        <v>132</v>
      </c>
      <c r="BM205" s="222" t="s">
        <v>234</v>
      </c>
    </row>
    <row r="206" s="13" customFormat="1">
      <c r="A206" s="13"/>
      <c r="B206" s="224"/>
      <c r="C206" s="225"/>
      <c r="D206" s="226" t="s">
        <v>133</v>
      </c>
      <c r="E206" s="227" t="s">
        <v>1</v>
      </c>
      <c r="F206" s="228" t="s">
        <v>203</v>
      </c>
      <c r="G206" s="225"/>
      <c r="H206" s="227" t="s">
        <v>1</v>
      </c>
      <c r="I206" s="225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133</v>
      </c>
      <c r="AU206" s="233" t="s">
        <v>81</v>
      </c>
      <c r="AV206" s="13" t="s">
        <v>79</v>
      </c>
      <c r="AW206" s="13" t="s">
        <v>28</v>
      </c>
      <c r="AX206" s="13" t="s">
        <v>71</v>
      </c>
      <c r="AY206" s="233" t="s">
        <v>126</v>
      </c>
    </row>
    <row r="207" s="14" customFormat="1">
      <c r="A207" s="14"/>
      <c r="B207" s="234"/>
      <c r="C207" s="235"/>
      <c r="D207" s="226" t="s">
        <v>133</v>
      </c>
      <c r="E207" s="236" t="s">
        <v>1</v>
      </c>
      <c r="F207" s="237" t="s">
        <v>235</v>
      </c>
      <c r="G207" s="235"/>
      <c r="H207" s="238">
        <v>3.0600000000000001</v>
      </c>
      <c r="I207" s="235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133</v>
      </c>
      <c r="AU207" s="243" t="s">
        <v>81</v>
      </c>
      <c r="AV207" s="14" t="s">
        <v>81</v>
      </c>
      <c r="AW207" s="14" t="s">
        <v>28</v>
      </c>
      <c r="AX207" s="14" t="s">
        <v>71</v>
      </c>
      <c r="AY207" s="243" t="s">
        <v>126</v>
      </c>
    </row>
    <row r="208" s="15" customFormat="1">
      <c r="A208" s="15"/>
      <c r="B208" s="244"/>
      <c r="C208" s="245"/>
      <c r="D208" s="226" t="s">
        <v>133</v>
      </c>
      <c r="E208" s="246" t="s">
        <v>1</v>
      </c>
      <c r="F208" s="247" t="s">
        <v>136</v>
      </c>
      <c r="G208" s="245"/>
      <c r="H208" s="248">
        <v>3.0600000000000001</v>
      </c>
      <c r="I208" s="245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3" t="s">
        <v>133</v>
      </c>
      <c r="AU208" s="253" t="s">
        <v>81</v>
      </c>
      <c r="AV208" s="15" t="s">
        <v>132</v>
      </c>
      <c r="AW208" s="15" t="s">
        <v>28</v>
      </c>
      <c r="AX208" s="15" t="s">
        <v>79</v>
      </c>
      <c r="AY208" s="253" t="s">
        <v>126</v>
      </c>
    </row>
    <row r="209" s="2" customFormat="1" ht="24.15" customHeight="1">
      <c r="A209" s="32"/>
      <c r="B209" s="33"/>
      <c r="C209" s="211" t="s">
        <v>183</v>
      </c>
      <c r="D209" s="211" t="s">
        <v>128</v>
      </c>
      <c r="E209" s="212" t="s">
        <v>236</v>
      </c>
      <c r="F209" s="213" t="s">
        <v>237</v>
      </c>
      <c r="G209" s="214" t="s">
        <v>178</v>
      </c>
      <c r="H209" s="215">
        <v>0.13500000000000001</v>
      </c>
      <c r="I209" s="216">
        <v>34500</v>
      </c>
      <c r="J209" s="216">
        <f>ROUND(I209*H209,2)</f>
        <v>4657.5</v>
      </c>
      <c r="K209" s="217"/>
      <c r="L209" s="38"/>
      <c r="M209" s="218" t="s">
        <v>1</v>
      </c>
      <c r="N209" s="219" t="s">
        <v>36</v>
      </c>
      <c r="O209" s="220">
        <v>0</v>
      </c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2" t="s">
        <v>132</v>
      </c>
      <c r="AT209" s="222" t="s">
        <v>128</v>
      </c>
      <c r="AU209" s="222" t="s">
        <v>81</v>
      </c>
      <c r="AY209" s="17" t="s">
        <v>126</v>
      </c>
      <c r="BE209" s="223">
        <f>IF(N209="základní",J209,0)</f>
        <v>4657.5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79</v>
      </c>
      <c r="BK209" s="223">
        <f>ROUND(I209*H209,2)</f>
        <v>4657.5</v>
      </c>
      <c r="BL209" s="17" t="s">
        <v>132</v>
      </c>
      <c r="BM209" s="222" t="s">
        <v>238</v>
      </c>
    </row>
    <row r="210" s="13" customFormat="1">
      <c r="A210" s="13"/>
      <c r="B210" s="224"/>
      <c r="C210" s="225"/>
      <c r="D210" s="226" t="s">
        <v>133</v>
      </c>
      <c r="E210" s="227" t="s">
        <v>1</v>
      </c>
      <c r="F210" s="228" t="s">
        <v>203</v>
      </c>
      <c r="G210" s="225"/>
      <c r="H210" s="227" t="s">
        <v>1</v>
      </c>
      <c r="I210" s="225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133</v>
      </c>
      <c r="AU210" s="233" t="s">
        <v>81</v>
      </c>
      <c r="AV210" s="13" t="s">
        <v>79</v>
      </c>
      <c r="AW210" s="13" t="s">
        <v>28</v>
      </c>
      <c r="AX210" s="13" t="s">
        <v>71</v>
      </c>
      <c r="AY210" s="233" t="s">
        <v>126</v>
      </c>
    </row>
    <row r="211" s="14" customFormat="1">
      <c r="A211" s="14"/>
      <c r="B211" s="234"/>
      <c r="C211" s="235"/>
      <c r="D211" s="226" t="s">
        <v>133</v>
      </c>
      <c r="E211" s="236" t="s">
        <v>1</v>
      </c>
      <c r="F211" s="237" t="s">
        <v>239</v>
      </c>
      <c r="G211" s="235"/>
      <c r="H211" s="238">
        <v>0.13500000000000001</v>
      </c>
      <c r="I211" s="235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133</v>
      </c>
      <c r="AU211" s="243" t="s">
        <v>81</v>
      </c>
      <c r="AV211" s="14" t="s">
        <v>81</v>
      </c>
      <c r="AW211" s="14" t="s">
        <v>28</v>
      </c>
      <c r="AX211" s="14" t="s">
        <v>71</v>
      </c>
      <c r="AY211" s="243" t="s">
        <v>126</v>
      </c>
    </row>
    <row r="212" s="15" customFormat="1">
      <c r="A212" s="15"/>
      <c r="B212" s="244"/>
      <c r="C212" s="245"/>
      <c r="D212" s="226" t="s">
        <v>133</v>
      </c>
      <c r="E212" s="246" t="s">
        <v>1</v>
      </c>
      <c r="F212" s="247" t="s">
        <v>136</v>
      </c>
      <c r="G212" s="245"/>
      <c r="H212" s="248">
        <v>0.13500000000000001</v>
      </c>
      <c r="I212" s="245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3" t="s">
        <v>133</v>
      </c>
      <c r="AU212" s="253" t="s">
        <v>81</v>
      </c>
      <c r="AV212" s="15" t="s">
        <v>132</v>
      </c>
      <c r="AW212" s="15" t="s">
        <v>28</v>
      </c>
      <c r="AX212" s="15" t="s">
        <v>79</v>
      </c>
      <c r="AY212" s="253" t="s">
        <v>126</v>
      </c>
    </row>
    <row r="213" s="2" customFormat="1" ht="24.15" customHeight="1">
      <c r="A213" s="32"/>
      <c r="B213" s="33"/>
      <c r="C213" s="211" t="s">
        <v>7</v>
      </c>
      <c r="D213" s="211" t="s">
        <v>128</v>
      </c>
      <c r="E213" s="212" t="s">
        <v>240</v>
      </c>
      <c r="F213" s="213" t="s">
        <v>241</v>
      </c>
      <c r="G213" s="214" t="s">
        <v>131</v>
      </c>
      <c r="H213" s="215">
        <v>20.399999999999999</v>
      </c>
      <c r="I213" s="216">
        <v>885</v>
      </c>
      <c r="J213" s="216">
        <f>ROUND(I213*H213,2)</f>
        <v>18054</v>
      </c>
      <c r="K213" s="217"/>
      <c r="L213" s="38"/>
      <c r="M213" s="218" t="s">
        <v>1</v>
      </c>
      <c r="N213" s="219" t="s">
        <v>36</v>
      </c>
      <c r="O213" s="220">
        <v>0</v>
      </c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2" t="s">
        <v>132</v>
      </c>
      <c r="AT213" s="222" t="s">
        <v>128</v>
      </c>
      <c r="AU213" s="222" t="s">
        <v>81</v>
      </c>
      <c r="AY213" s="17" t="s">
        <v>126</v>
      </c>
      <c r="BE213" s="223">
        <f>IF(N213="základní",J213,0)</f>
        <v>18054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79</v>
      </c>
      <c r="BK213" s="223">
        <f>ROUND(I213*H213,2)</f>
        <v>18054</v>
      </c>
      <c r="BL213" s="17" t="s">
        <v>132</v>
      </c>
      <c r="BM213" s="222" t="s">
        <v>242</v>
      </c>
    </row>
    <row r="214" s="14" customFormat="1">
      <c r="A214" s="14"/>
      <c r="B214" s="234"/>
      <c r="C214" s="235"/>
      <c r="D214" s="226" t="s">
        <v>133</v>
      </c>
      <c r="E214" s="236" t="s">
        <v>1</v>
      </c>
      <c r="F214" s="237" t="s">
        <v>243</v>
      </c>
      <c r="G214" s="235"/>
      <c r="H214" s="238">
        <v>20.399999999999999</v>
      </c>
      <c r="I214" s="235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133</v>
      </c>
      <c r="AU214" s="243" t="s">
        <v>81</v>
      </c>
      <c r="AV214" s="14" t="s">
        <v>81</v>
      </c>
      <c r="AW214" s="14" t="s">
        <v>28</v>
      </c>
      <c r="AX214" s="14" t="s">
        <v>71</v>
      </c>
      <c r="AY214" s="243" t="s">
        <v>126</v>
      </c>
    </row>
    <row r="215" s="15" customFormat="1">
      <c r="A215" s="15"/>
      <c r="B215" s="244"/>
      <c r="C215" s="245"/>
      <c r="D215" s="226" t="s">
        <v>133</v>
      </c>
      <c r="E215" s="246" t="s">
        <v>1</v>
      </c>
      <c r="F215" s="247" t="s">
        <v>136</v>
      </c>
      <c r="G215" s="245"/>
      <c r="H215" s="248">
        <v>20.399999999999999</v>
      </c>
      <c r="I215" s="245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3" t="s">
        <v>133</v>
      </c>
      <c r="AU215" s="253" t="s">
        <v>81</v>
      </c>
      <c r="AV215" s="15" t="s">
        <v>132</v>
      </c>
      <c r="AW215" s="15" t="s">
        <v>28</v>
      </c>
      <c r="AX215" s="15" t="s">
        <v>79</v>
      </c>
      <c r="AY215" s="253" t="s">
        <v>126</v>
      </c>
    </row>
    <row r="216" s="2" customFormat="1" ht="24.15" customHeight="1">
      <c r="A216" s="32"/>
      <c r="B216" s="33"/>
      <c r="C216" s="211" t="s">
        <v>189</v>
      </c>
      <c r="D216" s="211" t="s">
        <v>128</v>
      </c>
      <c r="E216" s="212" t="s">
        <v>244</v>
      </c>
      <c r="F216" s="213" t="s">
        <v>245</v>
      </c>
      <c r="G216" s="214" t="s">
        <v>131</v>
      </c>
      <c r="H216" s="215">
        <v>20.399999999999999</v>
      </c>
      <c r="I216" s="216">
        <v>81.200000000000003</v>
      </c>
      <c r="J216" s="216">
        <f>ROUND(I216*H216,2)</f>
        <v>1656.48</v>
      </c>
      <c r="K216" s="217"/>
      <c r="L216" s="38"/>
      <c r="M216" s="218" t="s">
        <v>1</v>
      </c>
      <c r="N216" s="219" t="s">
        <v>36</v>
      </c>
      <c r="O216" s="220">
        <v>0</v>
      </c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2" t="s">
        <v>132</v>
      </c>
      <c r="AT216" s="222" t="s">
        <v>128</v>
      </c>
      <c r="AU216" s="222" t="s">
        <v>81</v>
      </c>
      <c r="AY216" s="17" t="s">
        <v>126</v>
      </c>
      <c r="BE216" s="223">
        <f>IF(N216="základní",J216,0)</f>
        <v>1656.48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7" t="s">
        <v>79</v>
      </c>
      <c r="BK216" s="223">
        <f>ROUND(I216*H216,2)</f>
        <v>1656.48</v>
      </c>
      <c r="BL216" s="17" t="s">
        <v>132</v>
      </c>
      <c r="BM216" s="222" t="s">
        <v>246</v>
      </c>
    </row>
    <row r="217" s="14" customFormat="1">
      <c r="A217" s="14"/>
      <c r="B217" s="234"/>
      <c r="C217" s="235"/>
      <c r="D217" s="226" t="s">
        <v>133</v>
      </c>
      <c r="E217" s="236" t="s">
        <v>1</v>
      </c>
      <c r="F217" s="237" t="s">
        <v>247</v>
      </c>
      <c r="G217" s="235"/>
      <c r="H217" s="238">
        <v>20.399999999999999</v>
      </c>
      <c r="I217" s="235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133</v>
      </c>
      <c r="AU217" s="243" t="s">
        <v>81</v>
      </c>
      <c r="AV217" s="14" t="s">
        <v>81</v>
      </c>
      <c r="AW217" s="14" t="s">
        <v>28</v>
      </c>
      <c r="AX217" s="14" t="s">
        <v>71</v>
      </c>
      <c r="AY217" s="243" t="s">
        <v>126</v>
      </c>
    </row>
    <row r="218" s="15" customFormat="1">
      <c r="A218" s="15"/>
      <c r="B218" s="244"/>
      <c r="C218" s="245"/>
      <c r="D218" s="226" t="s">
        <v>133</v>
      </c>
      <c r="E218" s="246" t="s">
        <v>1</v>
      </c>
      <c r="F218" s="247" t="s">
        <v>136</v>
      </c>
      <c r="G218" s="245"/>
      <c r="H218" s="248">
        <v>20.399999999999999</v>
      </c>
      <c r="I218" s="245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3" t="s">
        <v>133</v>
      </c>
      <c r="AU218" s="253" t="s">
        <v>81</v>
      </c>
      <c r="AV218" s="15" t="s">
        <v>132</v>
      </c>
      <c r="AW218" s="15" t="s">
        <v>28</v>
      </c>
      <c r="AX218" s="15" t="s">
        <v>79</v>
      </c>
      <c r="AY218" s="253" t="s">
        <v>126</v>
      </c>
    </row>
    <row r="219" s="2" customFormat="1" ht="24.15" customHeight="1">
      <c r="A219" s="32"/>
      <c r="B219" s="33"/>
      <c r="C219" s="211" t="s">
        <v>248</v>
      </c>
      <c r="D219" s="211" t="s">
        <v>128</v>
      </c>
      <c r="E219" s="212" t="s">
        <v>249</v>
      </c>
      <c r="F219" s="213" t="s">
        <v>250</v>
      </c>
      <c r="G219" s="214" t="s">
        <v>251</v>
      </c>
      <c r="H219" s="215">
        <v>26</v>
      </c>
      <c r="I219" s="216">
        <v>520</v>
      </c>
      <c r="J219" s="216">
        <f>ROUND(I219*H219,2)</f>
        <v>13520</v>
      </c>
      <c r="K219" s="217"/>
      <c r="L219" s="38"/>
      <c r="M219" s="218" t="s">
        <v>1</v>
      </c>
      <c r="N219" s="219" t="s">
        <v>36</v>
      </c>
      <c r="O219" s="220">
        <v>0</v>
      </c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2" t="s">
        <v>132</v>
      </c>
      <c r="AT219" s="222" t="s">
        <v>128</v>
      </c>
      <c r="AU219" s="222" t="s">
        <v>81</v>
      </c>
      <c r="AY219" s="17" t="s">
        <v>126</v>
      </c>
      <c r="BE219" s="223">
        <f>IF(N219="základní",J219,0)</f>
        <v>13520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79</v>
      </c>
      <c r="BK219" s="223">
        <f>ROUND(I219*H219,2)</f>
        <v>13520</v>
      </c>
      <c r="BL219" s="17" t="s">
        <v>132</v>
      </c>
      <c r="BM219" s="222" t="s">
        <v>252</v>
      </c>
    </row>
    <row r="220" s="13" customFormat="1">
      <c r="A220" s="13"/>
      <c r="B220" s="224"/>
      <c r="C220" s="225"/>
      <c r="D220" s="226" t="s">
        <v>133</v>
      </c>
      <c r="E220" s="227" t="s">
        <v>1</v>
      </c>
      <c r="F220" s="228" t="s">
        <v>224</v>
      </c>
      <c r="G220" s="225"/>
      <c r="H220" s="227" t="s">
        <v>1</v>
      </c>
      <c r="I220" s="225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133</v>
      </c>
      <c r="AU220" s="233" t="s">
        <v>81</v>
      </c>
      <c r="AV220" s="13" t="s">
        <v>79</v>
      </c>
      <c r="AW220" s="13" t="s">
        <v>28</v>
      </c>
      <c r="AX220" s="13" t="s">
        <v>71</v>
      </c>
      <c r="AY220" s="233" t="s">
        <v>126</v>
      </c>
    </row>
    <row r="221" s="13" customFormat="1">
      <c r="A221" s="13"/>
      <c r="B221" s="224"/>
      <c r="C221" s="225"/>
      <c r="D221" s="226" t="s">
        <v>133</v>
      </c>
      <c r="E221" s="227" t="s">
        <v>1</v>
      </c>
      <c r="F221" s="228" t="s">
        <v>253</v>
      </c>
      <c r="G221" s="225"/>
      <c r="H221" s="227" t="s">
        <v>1</v>
      </c>
      <c r="I221" s="225"/>
      <c r="J221" s="225"/>
      <c r="K221" s="225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133</v>
      </c>
      <c r="AU221" s="233" t="s">
        <v>81</v>
      </c>
      <c r="AV221" s="13" t="s">
        <v>79</v>
      </c>
      <c r="AW221" s="13" t="s">
        <v>28</v>
      </c>
      <c r="AX221" s="13" t="s">
        <v>71</v>
      </c>
      <c r="AY221" s="233" t="s">
        <v>126</v>
      </c>
    </row>
    <row r="222" s="14" customFormat="1">
      <c r="A222" s="14"/>
      <c r="B222" s="234"/>
      <c r="C222" s="235"/>
      <c r="D222" s="226" t="s">
        <v>133</v>
      </c>
      <c r="E222" s="236" t="s">
        <v>1</v>
      </c>
      <c r="F222" s="237" t="s">
        <v>254</v>
      </c>
      <c r="G222" s="235"/>
      <c r="H222" s="238">
        <v>26</v>
      </c>
      <c r="I222" s="235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133</v>
      </c>
      <c r="AU222" s="243" t="s">
        <v>81</v>
      </c>
      <c r="AV222" s="14" t="s">
        <v>81</v>
      </c>
      <c r="AW222" s="14" t="s">
        <v>28</v>
      </c>
      <c r="AX222" s="14" t="s">
        <v>71</v>
      </c>
      <c r="AY222" s="243" t="s">
        <v>126</v>
      </c>
    </row>
    <row r="223" s="15" customFormat="1">
      <c r="A223" s="15"/>
      <c r="B223" s="244"/>
      <c r="C223" s="245"/>
      <c r="D223" s="226" t="s">
        <v>133</v>
      </c>
      <c r="E223" s="246" t="s">
        <v>1</v>
      </c>
      <c r="F223" s="247" t="s">
        <v>136</v>
      </c>
      <c r="G223" s="245"/>
      <c r="H223" s="248">
        <v>26</v>
      </c>
      <c r="I223" s="245"/>
      <c r="J223" s="245"/>
      <c r="K223" s="245"/>
      <c r="L223" s="249"/>
      <c r="M223" s="250"/>
      <c r="N223" s="251"/>
      <c r="O223" s="251"/>
      <c r="P223" s="251"/>
      <c r="Q223" s="251"/>
      <c r="R223" s="251"/>
      <c r="S223" s="251"/>
      <c r="T223" s="25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3" t="s">
        <v>133</v>
      </c>
      <c r="AU223" s="253" t="s">
        <v>81</v>
      </c>
      <c r="AV223" s="15" t="s">
        <v>132</v>
      </c>
      <c r="AW223" s="15" t="s">
        <v>28</v>
      </c>
      <c r="AX223" s="15" t="s">
        <v>79</v>
      </c>
      <c r="AY223" s="253" t="s">
        <v>126</v>
      </c>
    </row>
    <row r="224" s="2" customFormat="1" ht="24.15" customHeight="1">
      <c r="A224" s="32"/>
      <c r="B224" s="33"/>
      <c r="C224" s="211" t="s">
        <v>195</v>
      </c>
      <c r="D224" s="211" t="s">
        <v>128</v>
      </c>
      <c r="E224" s="212" t="s">
        <v>255</v>
      </c>
      <c r="F224" s="213" t="s">
        <v>256</v>
      </c>
      <c r="G224" s="214" t="s">
        <v>131</v>
      </c>
      <c r="H224" s="215">
        <v>7.9649999999999999</v>
      </c>
      <c r="I224" s="216">
        <v>1800</v>
      </c>
      <c r="J224" s="216">
        <f>ROUND(I224*H224,2)</f>
        <v>14337</v>
      </c>
      <c r="K224" s="217"/>
      <c r="L224" s="38"/>
      <c r="M224" s="218" t="s">
        <v>1</v>
      </c>
      <c r="N224" s="219" t="s">
        <v>36</v>
      </c>
      <c r="O224" s="220">
        <v>0</v>
      </c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2" t="s">
        <v>132</v>
      </c>
      <c r="AT224" s="222" t="s">
        <v>128</v>
      </c>
      <c r="AU224" s="222" t="s">
        <v>81</v>
      </c>
      <c r="AY224" s="17" t="s">
        <v>126</v>
      </c>
      <c r="BE224" s="223">
        <f>IF(N224="základní",J224,0)</f>
        <v>14337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79</v>
      </c>
      <c r="BK224" s="223">
        <f>ROUND(I224*H224,2)</f>
        <v>14337</v>
      </c>
      <c r="BL224" s="17" t="s">
        <v>132</v>
      </c>
      <c r="BM224" s="222" t="s">
        <v>257</v>
      </c>
    </row>
    <row r="225" s="14" customFormat="1">
      <c r="A225" s="14"/>
      <c r="B225" s="234"/>
      <c r="C225" s="235"/>
      <c r="D225" s="226" t="s">
        <v>133</v>
      </c>
      <c r="E225" s="236" t="s">
        <v>1</v>
      </c>
      <c r="F225" s="237" t="s">
        <v>258</v>
      </c>
      <c r="G225" s="235"/>
      <c r="H225" s="238">
        <v>7.9649999999999999</v>
      </c>
      <c r="I225" s="235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3" t="s">
        <v>133</v>
      </c>
      <c r="AU225" s="243" t="s">
        <v>81</v>
      </c>
      <c r="AV225" s="14" t="s">
        <v>81</v>
      </c>
      <c r="AW225" s="14" t="s">
        <v>28</v>
      </c>
      <c r="AX225" s="14" t="s">
        <v>71</v>
      </c>
      <c r="AY225" s="243" t="s">
        <v>126</v>
      </c>
    </row>
    <row r="226" s="15" customFormat="1">
      <c r="A226" s="15"/>
      <c r="B226" s="244"/>
      <c r="C226" s="245"/>
      <c r="D226" s="226" t="s">
        <v>133</v>
      </c>
      <c r="E226" s="246" t="s">
        <v>1</v>
      </c>
      <c r="F226" s="247" t="s">
        <v>136</v>
      </c>
      <c r="G226" s="245"/>
      <c r="H226" s="248">
        <v>7.9649999999999999</v>
      </c>
      <c r="I226" s="245"/>
      <c r="J226" s="245"/>
      <c r="K226" s="245"/>
      <c r="L226" s="249"/>
      <c r="M226" s="250"/>
      <c r="N226" s="251"/>
      <c r="O226" s="251"/>
      <c r="P226" s="251"/>
      <c r="Q226" s="251"/>
      <c r="R226" s="251"/>
      <c r="S226" s="251"/>
      <c r="T226" s="25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3" t="s">
        <v>133</v>
      </c>
      <c r="AU226" s="253" t="s">
        <v>81</v>
      </c>
      <c r="AV226" s="15" t="s">
        <v>132</v>
      </c>
      <c r="AW226" s="15" t="s">
        <v>28</v>
      </c>
      <c r="AX226" s="15" t="s">
        <v>79</v>
      </c>
      <c r="AY226" s="253" t="s">
        <v>126</v>
      </c>
    </row>
    <row r="227" s="12" customFormat="1" ht="22.8" customHeight="1">
      <c r="A227" s="12"/>
      <c r="B227" s="196"/>
      <c r="C227" s="197"/>
      <c r="D227" s="198" t="s">
        <v>70</v>
      </c>
      <c r="E227" s="209" t="s">
        <v>132</v>
      </c>
      <c r="F227" s="209" t="s">
        <v>259</v>
      </c>
      <c r="G227" s="197"/>
      <c r="H227" s="197"/>
      <c r="I227" s="197"/>
      <c r="J227" s="210">
        <f>BK227</f>
        <v>1232496.9199999999</v>
      </c>
      <c r="K227" s="197"/>
      <c r="L227" s="201"/>
      <c r="M227" s="202"/>
      <c r="N227" s="203"/>
      <c r="O227" s="203"/>
      <c r="P227" s="204">
        <f>SUM(P228:P269)</f>
        <v>1564.1630399999999</v>
      </c>
      <c r="Q227" s="203"/>
      <c r="R227" s="204">
        <f>SUM(R228:R269)</f>
        <v>5.6749999999999998</v>
      </c>
      <c r="S227" s="203"/>
      <c r="T227" s="205">
        <f>SUM(T228:T269)</f>
        <v>5.0992600000000001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6" t="s">
        <v>79</v>
      </c>
      <c r="AT227" s="207" t="s">
        <v>70</v>
      </c>
      <c r="AU227" s="207" t="s">
        <v>79</v>
      </c>
      <c r="AY227" s="206" t="s">
        <v>126</v>
      </c>
      <c r="BK227" s="208">
        <f>SUM(BK228:BK269)</f>
        <v>1232496.9199999999</v>
      </c>
    </row>
    <row r="228" s="2" customFormat="1" ht="14.4" customHeight="1">
      <c r="A228" s="32"/>
      <c r="B228" s="33"/>
      <c r="C228" s="211" t="s">
        <v>260</v>
      </c>
      <c r="D228" s="211" t="s">
        <v>128</v>
      </c>
      <c r="E228" s="212" t="s">
        <v>261</v>
      </c>
      <c r="F228" s="213" t="s">
        <v>262</v>
      </c>
      <c r="G228" s="214" t="s">
        <v>131</v>
      </c>
      <c r="H228" s="215">
        <v>80</v>
      </c>
      <c r="I228" s="216">
        <v>1260</v>
      </c>
      <c r="J228" s="216">
        <f>ROUND(I228*H228,2)</f>
        <v>100800</v>
      </c>
      <c r="K228" s="217"/>
      <c r="L228" s="38"/>
      <c r="M228" s="218" t="s">
        <v>1</v>
      </c>
      <c r="N228" s="219" t="s">
        <v>36</v>
      </c>
      <c r="O228" s="220">
        <v>0</v>
      </c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22" t="s">
        <v>132</v>
      </c>
      <c r="AT228" s="222" t="s">
        <v>128</v>
      </c>
      <c r="AU228" s="222" t="s">
        <v>81</v>
      </c>
      <c r="AY228" s="17" t="s">
        <v>126</v>
      </c>
      <c r="BE228" s="223">
        <f>IF(N228="základní",J228,0)</f>
        <v>100800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79</v>
      </c>
      <c r="BK228" s="223">
        <f>ROUND(I228*H228,2)</f>
        <v>100800</v>
      </c>
      <c r="BL228" s="17" t="s">
        <v>132</v>
      </c>
      <c r="BM228" s="222" t="s">
        <v>263</v>
      </c>
    </row>
    <row r="229" s="13" customFormat="1">
      <c r="A229" s="13"/>
      <c r="B229" s="224"/>
      <c r="C229" s="225"/>
      <c r="D229" s="226" t="s">
        <v>133</v>
      </c>
      <c r="E229" s="227" t="s">
        <v>1</v>
      </c>
      <c r="F229" s="228" t="s">
        <v>264</v>
      </c>
      <c r="G229" s="225"/>
      <c r="H229" s="227" t="s">
        <v>1</v>
      </c>
      <c r="I229" s="225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133</v>
      </c>
      <c r="AU229" s="233" t="s">
        <v>81</v>
      </c>
      <c r="AV229" s="13" t="s">
        <v>79</v>
      </c>
      <c r="AW229" s="13" t="s">
        <v>28</v>
      </c>
      <c r="AX229" s="13" t="s">
        <v>71</v>
      </c>
      <c r="AY229" s="233" t="s">
        <v>126</v>
      </c>
    </row>
    <row r="230" s="14" customFormat="1">
      <c r="A230" s="14"/>
      <c r="B230" s="234"/>
      <c r="C230" s="235"/>
      <c r="D230" s="226" t="s">
        <v>133</v>
      </c>
      <c r="E230" s="236" t="s">
        <v>1</v>
      </c>
      <c r="F230" s="237" t="s">
        <v>265</v>
      </c>
      <c r="G230" s="235"/>
      <c r="H230" s="238">
        <v>80</v>
      </c>
      <c r="I230" s="235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133</v>
      </c>
      <c r="AU230" s="243" t="s">
        <v>81</v>
      </c>
      <c r="AV230" s="14" t="s">
        <v>81</v>
      </c>
      <c r="AW230" s="14" t="s">
        <v>28</v>
      </c>
      <c r="AX230" s="14" t="s">
        <v>71</v>
      </c>
      <c r="AY230" s="243" t="s">
        <v>126</v>
      </c>
    </row>
    <row r="231" s="15" customFormat="1">
      <c r="A231" s="15"/>
      <c r="B231" s="244"/>
      <c r="C231" s="245"/>
      <c r="D231" s="226" t="s">
        <v>133</v>
      </c>
      <c r="E231" s="246" t="s">
        <v>1</v>
      </c>
      <c r="F231" s="247" t="s">
        <v>136</v>
      </c>
      <c r="G231" s="245"/>
      <c r="H231" s="248">
        <v>80</v>
      </c>
      <c r="I231" s="245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3" t="s">
        <v>133</v>
      </c>
      <c r="AU231" s="253" t="s">
        <v>81</v>
      </c>
      <c r="AV231" s="15" t="s">
        <v>132</v>
      </c>
      <c r="AW231" s="15" t="s">
        <v>28</v>
      </c>
      <c r="AX231" s="15" t="s">
        <v>79</v>
      </c>
      <c r="AY231" s="253" t="s">
        <v>126</v>
      </c>
    </row>
    <row r="232" s="2" customFormat="1" ht="14.4" customHeight="1">
      <c r="A232" s="32"/>
      <c r="B232" s="33"/>
      <c r="C232" s="211" t="s">
        <v>202</v>
      </c>
      <c r="D232" s="211" t="s">
        <v>128</v>
      </c>
      <c r="E232" s="212" t="s">
        <v>266</v>
      </c>
      <c r="F232" s="213" t="s">
        <v>267</v>
      </c>
      <c r="G232" s="214" t="s">
        <v>251</v>
      </c>
      <c r="H232" s="215">
        <v>2</v>
      </c>
      <c r="I232" s="216">
        <v>80200</v>
      </c>
      <c r="J232" s="216">
        <f>ROUND(I232*H232,2)</f>
        <v>160400</v>
      </c>
      <c r="K232" s="217"/>
      <c r="L232" s="38"/>
      <c r="M232" s="218" t="s">
        <v>1</v>
      </c>
      <c r="N232" s="219" t="s">
        <v>36</v>
      </c>
      <c r="O232" s="220">
        <v>0</v>
      </c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22" t="s">
        <v>132</v>
      </c>
      <c r="AT232" s="222" t="s">
        <v>128</v>
      </c>
      <c r="AU232" s="222" t="s">
        <v>81</v>
      </c>
      <c r="AY232" s="17" t="s">
        <v>126</v>
      </c>
      <c r="BE232" s="223">
        <f>IF(N232="základní",J232,0)</f>
        <v>160400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79</v>
      </c>
      <c r="BK232" s="223">
        <f>ROUND(I232*H232,2)</f>
        <v>160400</v>
      </c>
      <c r="BL232" s="17" t="s">
        <v>132</v>
      </c>
      <c r="BM232" s="222" t="s">
        <v>268</v>
      </c>
    </row>
    <row r="233" s="14" customFormat="1">
      <c r="A233" s="14"/>
      <c r="B233" s="234"/>
      <c r="C233" s="235"/>
      <c r="D233" s="226" t="s">
        <v>133</v>
      </c>
      <c r="E233" s="236" t="s">
        <v>1</v>
      </c>
      <c r="F233" s="237" t="s">
        <v>269</v>
      </c>
      <c r="G233" s="235"/>
      <c r="H233" s="238">
        <v>2</v>
      </c>
      <c r="I233" s="235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3" t="s">
        <v>133</v>
      </c>
      <c r="AU233" s="243" t="s">
        <v>81</v>
      </c>
      <c r="AV233" s="14" t="s">
        <v>81</v>
      </c>
      <c r="AW233" s="14" t="s">
        <v>28</v>
      </c>
      <c r="AX233" s="14" t="s">
        <v>71</v>
      </c>
      <c r="AY233" s="243" t="s">
        <v>126</v>
      </c>
    </row>
    <row r="234" s="15" customFormat="1">
      <c r="A234" s="15"/>
      <c r="B234" s="244"/>
      <c r="C234" s="245"/>
      <c r="D234" s="226" t="s">
        <v>133</v>
      </c>
      <c r="E234" s="246" t="s">
        <v>1</v>
      </c>
      <c r="F234" s="247" t="s">
        <v>136</v>
      </c>
      <c r="G234" s="245"/>
      <c r="H234" s="248">
        <v>2</v>
      </c>
      <c r="I234" s="245"/>
      <c r="J234" s="245"/>
      <c r="K234" s="245"/>
      <c r="L234" s="249"/>
      <c r="M234" s="250"/>
      <c r="N234" s="251"/>
      <c r="O234" s="251"/>
      <c r="P234" s="251"/>
      <c r="Q234" s="251"/>
      <c r="R234" s="251"/>
      <c r="S234" s="251"/>
      <c r="T234" s="25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3" t="s">
        <v>133</v>
      </c>
      <c r="AU234" s="253" t="s">
        <v>81</v>
      </c>
      <c r="AV234" s="15" t="s">
        <v>132</v>
      </c>
      <c r="AW234" s="15" t="s">
        <v>28</v>
      </c>
      <c r="AX234" s="15" t="s">
        <v>79</v>
      </c>
      <c r="AY234" s="253" t="s">
        <v>126</v>
      </c>
    </row>
    <row r="235" s="2" customFormat="1" ht="24.15" customHeight="1">
      <c r="A235" s="32"/>
      <c r="B235" s="33"/>
      <c r="C235" s="211" t="s">
        <v>270</v>
      </c>
      <c r="D235" s="211" t="s">
        <v>128</v>
      </c>
      <c r="E235" s="212" t="s">
        <v>271</v>
      </c>
      <c r="F235" s="213" t="s">
        <v>272</v>
      </c>
      <c r="G235" s="214" t="s">
        <v>194</v>
      </c>
      <c r="H235" s="215">
        <v>5099.2600000000002</v>
      </c>
      <c r="I235" s="216">
        <v>65</v>
      </c>
      <c r="J235" s="216">
        <f>ROUND(I235*H235,2)</f>
        <v>331451.90000000002</v>
      </c>
      <c r="K235" s="217"/>
      <c r="L235" s="38"/>
      <c r="M235" s="218" t="s">
        <v>1</v>
      </c>
      <c r="N235" s="219" t="s">
        <v>36</v>
      </c>
      <c r="O235" s="220">
        <v>0.17100000000000001</v>
      </c>
      <c r="P235" s="220">
        <f>O235*H235</f>
        <v>871.97346000000016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2" t="s">
        <v>132</v>
      </c>
      <c r="AT235" s="222" t="s">
        <v>128</v>
      </c>
      <c r="AU235" s="222" t="s">
        <v>81</v>
      </c>
      <c r="AY235" s="17" t="s">
        <v>126</v>
      </c>
      <c r="BE235" s="223">
        <f>IF(N235="základní",J235,0)</f>
        <v>331451.90000000002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79</v>
      </c>
      <c r="BK235" s="223">
        <f>ROUND(I235*H235,2)</f>
        <v>331451.90000000002</v>
      </c>
      <c r="BL235" s="17" t="s">
        <v>132</v>
      </c>
      <c r="BM235" s="222" t="s">
        <v>273</v>
      </c>
    </row>
    <row r="236" s="13" customFormat="1">
      <c r="A236" s="13"/>
      <c r="B236" s="224"/>
      <c r="C236" s="225"/>
      <c r="D236" s="226" t="s">
        <v>133</v>
      </c>
      <c r="E236" s="227" t="s">
        <v>1</v>
      </c>
      <c r="F236" s="228" t="s">
        <v>274</v>
      </c>
      <c r="G236" s="225"/>
      <c r="H236" s="227" t="s">
        <v>1</v>
      </c>
      <c r="I236" s="225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133</v>
      </c>
      <c r="AU236" s="233" t="s">
        <v>81</v>
      </c>
      <c r="AV236" s="13" t="s">
        <v>79</v>
      </c>
      <c r="AW236" s="13" t="s">
        <v>28</v>
      </c>
      <c r="AX236" s="13" t="s">
        <v>71</v>
      </c>
      <c r="AY236" s="233" t="s">
        <v>126</v>
      </c>
    </row>
    <row r="237" s="14" customFormat="1">
      <c r="A237" s="14"/>
      <c r="B237" s="234"/>
      <c r="C237" s="235"/>
      <c r="D237" s="226" t="s">
        <v>133</v>
      </c>
      <c r="E237" s="236" t="s">
        <v>1</v>
      </c>
      <c r="F237" s="237" t="s">
        <v>275</v>
      </c>
      <c r="G237" s="235"/>
      <c r="H237" s="238">
        <v>5099.2600000000002</v>
      </c>
      <c r="I237" s="235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133</v>
      </c>
      <c r="AU237" s="243" t="s">
        <v>81</v>
      </c>
      <c r="AV237" s="14" t="s">
        <v>81</v>
      </c>
      <c r="AW237" s="14" t="s">
        <v>28</v>
      </c>
      <c r="AX237" s="14" t="s">
        <v>79</v>
      </c>
      <c r="AY237" s="243" t="s">
        <v>126</v>
      </c>
    </row>
    <row r="238" s="2" customFormat="1" ht="24.15" customHeight="1">
      <c r="A238" s="32"/>
      <c r="B238" s="33"/>
      <c r="C238" s="211" t="s">
        <v>276</v>
      </c>
      <c r="D238" s="211" t="s">
        <v>128</v>
      </c>
      <c r="E238" s="212" t="s">
        <v>277</v>
      </c>
      <c r="F238" s="213" t="s">
        <v>278</v>
      </c>
      <c r="G238" s="214" t="s">
        <v>194</v>
      </c>
      <c r="H238" s="215">
        <v>5576.8299999999999</v>
      </c>
      <c r="I238" s="216">
        <v>28.600000000000001</v>
      </c>
      <c r="J238" s="216">
        <f>ROUND(I238*H238,2)</f>
        <v>159497.34</v>
      </c>
      <c r="K238" s="217"/>
      <c r="L238" s="38"/>
      <c r="M238" s="218" t="s">
        <v>1</v>
      </c>
      <c r="N238" s="219" t="s">
        <v>36</v>
      </c>
      <c r="O238" s="220">
        <v>0.071999999999999995</v>
      </c>
      <c r="P238" s="220">
        <f>O238*H238</f>
        <v>401.53175999999996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22" t="s">
        <v>132</v>
      </c>
      <c r="AT238" s="222" t="s">
        <v>128</v>
      </c>
      <c r="AU238" s="222" t="s">
        <v>81</v>
      </c>
      <c r="AY238" s="17" t="s">
        <v>126</v>
      </c>
      <c r="BE238" s="223">
        <f>IF(N238="základní",J238,0)</f>
        <v>159497.34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7" t="s">
        <v>79</v>
      </c>
      <c r="BK238" s="223">
        <f>ROUND(I238*H238,2)</f>
        <v>159497.34</v>
      </c>
      <c r="BL238" s="17" t="s">
        <v>132</v>
      </c>
      <c r="BM238" s="222" t="s">
        <v>279</v>
      </c>
    </row>
    <row r="239" s="13" customFormat="1">
      <c r="A239" s="13"/>
      <c r="B239" s="224"/>
      <c r="C239" s="225"/>
      <c r="D239" s="226" t="s">
        <v>133</v>
      </c>
      <c r="E239" s="227" t="s">
        <v>1</v>
      </c>
      <c r="F239" s="228" t="s">
        <v>274</v>
      </c>
      <c r="G239" s="225"/>
      <c r="H239" s="227" t="s">
        <v>1</v>
      </c>
      <c r="I239" s="225"/>
      <c r="J239" s="225"/>
      <c r="K239" s="225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133</v>
      </c>
      <c r="AU239" s="233" t="s">
        <v>81</v>
      </c>
      <c r="AV239" s="13" t="s">
        <v>79</v>
      </c>
      <c r="AW239" s="13" t="s">
        <v>28</v>
      </c>
      <c r="AX239" s="13" t="s">
        <v>71</v>
      </c>
      <c r="AY239" s="233" t="s">
        <v>126</v>
      </c>
    </row>
    <row r="240" s="14" customFormat="1">
      <c r="A240" s="14"/>
      <c r="B240" s="234"/>
      <c r="C240" s="235"/>
      <c r="D240" s="226" t="s">
        <v>133</v>
      </c>
      <c r="E240" s="236" t="s">
        <v>1</v>
      </c>
      <c r="F240" s="237" t="s">
        <v>275</v>
      </c>
      <c r="G240" s="235"/>
      <c r="H240" s="238">
        <v>5099.2600000000002</v>
      </c>
      <c r="I240" s="235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133</v>
      </c>
      <c r="AU240" s="243" t="s">
        <v>81</v>
      </c>
      <c r="AV240" s="14" t="s">
        <v>81</v>
      </c>
      <c r="AW240" s="14" t="s">
        <v>28</v>
      </c>
      <c r="AX240" s="14" t="s">
        <v>71</v>
      </c>
      <c r="AY240" s="243" t="s">
        <v>126</v>
      </c>
    </row>
    <row r="241" s="14" customFormat="1">
      <c r="A241" s="14"/>
      <c r="B241" s="234"/>
      <c r="C241" s="235"/>
      <c r="D241" s="226" t="s">
        <v>133</v>
      </c>
      <c r="E241" s="236" t="s">
        <v>1</v>
      </c>
      <c r="F241" s="237" t="s">
        <v>280</v>
      </c>
      <c r="G241" s="235"/>
      <c r="H241" s="238">
        <v>477.56999999999999</v>
      </c>
      <c r="I241" s="235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3" t="s">
        <v>133</v>
      </c>
      <c r="AU241" s="243" t="s">
        <v>81</v>
      </c>
      <c r="AV241" s="14" t="s">
        <v>81</v>
      </c>
      <c r="AW241" s="14" t="s">
        <v>28</v>
      </c>
      <c r="AX241" s="14" t="s">
        <v>71</v>
      </c>
      <c r="AY241" s="243" t="s">
        <v>126</v>
      </c>
    </row>
    <row r="242" s="15" customFormat="1">
      <c r="A242" s="15"/>
      <c r="B242" s="244"/>
      <c r="C242" s="245"/>
      <c r="D242" s="226" t="s">
        <v>133</v>
      </c>
      <c r="E242" s="246" t="s">
        <v>1</v>
      </c>
      <c r="F242" s="247" t="s">
        <v>136</v>
      </c>
      <c r="G242" s="245"/>
      <c r="H242" s="248">
        <v>5576.8299999999999</v>
      </c>
      <c r="I242" s="245"/>
      <c r="J242" s="245"/>
      <c r="K242" s="245"/>
      <c r="L242" s="249"/>
      <c r="M242" s="250"/>
      <c r="N242" s="251"/>
      <c r="O242" s="251"/>
      <c r="P242" s="251"/>
      <c r="Q242" s="251"/>
      <c r="R242" s="251"/>
      <c r="S242" s="251"/>
      <c r="T242" s="25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3" t="s">
        <v>133</v>
      </c>
      <c r="AU242" s="253" t="s">
        <v>81</v>
      </c>
      <c r="AV242" s="15" t="s">
        <v>132</v>
      </c>
      <c r="AW242" s="15" t="s">
        <v>28</v>
      </c>
      <c r="AX242" s="15" t="s">
        <v>79</v>
      </c>
      <c r="AY242" s="253" t="s">
        <v>126</v>
      </c>
    </row>
    <row r="243" s="2" customFormat="1" ht="24.15" customHeight="1">
      <c r="A243" s="32"/>
      <c r="B243" s="33"/>
      <c r="C243" s="211" t="s">
        <v>281</v>
      </c>
      <c r="D243" s="211" t="s">
        <v>128</v>
      </c>
      <c r="E243" s="212" t="s">
        <v>282</v>
      </c>
      <c r="F243" s="213" t="s">
        <v>283</v>
      </c>
      <c r="G243" s="214" t="s">
        <v>194</v>
      </c>
      <c r="H243" s="215">
        <v>5099.2600000000002</v>
      </c>
      <c r="I243" s="216">
        <v>22.699999999999999</v>
      </c>
      <c r="J243" s="216">
        <f>ROUND(I243*H243,2)</f>
        <v>115753.2</v>
      </c>
      <c r="K243" s="217"/>
      <c r="L243" s="38"/>
      <c r="M243" s="218" t="s">
        <v>1</v>
      </c>
      <c r="N243" s="219" t="s">
        <v>36</v>
      </c>
      <c r="O243" s="220">
        <v>0.057000000000000002</v>
      </c>
      <c r="P243" s="220">
        <f>O243*H243</f>
        <v>290.65782000000002</v>
      </c>
      <c r="Q243" s="220">
        <v>0</v>
      </c>
      <c r="R243" s="220">
        <f>Q243*H243</f>
        <v>0</v>
      </c>
      <c r="S243" s="220">
        <v>0.001</v>
      </c>
      <c r="T243" s="221">
        <f>S243*H243</f>
        <v>5.0992600000000001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22" t="s">
        <v>132</v>
      </c>
      <c r="AT243" s="222" t="s">
        <v>128</v>
      </c>
      <c r="AU243" s="222" t="s">
        <v>81</v>
      </c>
      <c r="AY243" s="17" t="s">
        <v>126</v>
      </c>
      <c r="BE243" s="223">
        <f>IF(N243="základní",J243,0)</f>
        <v>115753.2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79</v>
      </c>
      <c r="BK243" s="223">
        <f>ROUND(I243*H243,2)</f>
        <v>115753.2</v>
      </c>
      <c r="BL243" s="17" t="s">
        <v>132</v>
      </c>
      <c r="BM243" s="222" t="s">
        <v>284</v>
      </c>
    </row>
    <row r="244" s="2" customFormat="1" ht="24.15" customHeight="1">
      <c r="A244" s="32"/>
      <c r="B244" s="33"/>
      <c r="C244" s="254" t="s">
        <v>285</v>
      </c>
      <c r="D244" s="254" t="s">
        <v>191</v>
      </c>
      <c r="E244" s="255" t="s">
        <v>286</v>
      </c>
      <c r="F244" s="256" t="s">
        <v>287</v>
      </c>
      <c r="G244" s="257" t="s">
        <v>288</v>
      </c>
      <c r="H244" s="258">
        <v>25</v>
      </c>
      <c r="I244" s="259">
        <v>6240</v>
      </c>
      <c r="J244" s="259">
        <f>ROUND(I244*H244,2)</f>
        <v>156000</v>
      </c>
      <c r="K244" s="260"/>
      <c r="L244" s="261"/>
      <c r="M244" s="262" t="s">
        <v>1</v>
      </c>
      <c r="N244" s="263" t="s">
        <v>36</v>
      </c>
      <c r="O244" s="220">
        <v>0</v>
      </c>
      <c r="P244" s="220">
        <f>O244*H244</f>
        <v>0</v>
      </c>
      <c r="Q244" s="220">
        <v>0.023</v>
      </c>
      <c r="R244" s="220">
        <f>Q244*H244</f>
        <v>0.57499999999999996</v>
      </c>
      <c r="S244" s="220">
        <v>0</v>
      </c>
      <c r="T244" s="22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2" t="s">
        <v>150</v>
      </c>
      <c r="AT244" s="222" t="s">
        <v>191</v>
      </c>
      <c r="AU244" s="222" t="s">
        <v>81</v>
      </c>
      <c r="AY244" s="17" t="s">
        <v>126</v>
      </c>
      <c r="BE244" s="223">
        <f>IF(N244="základní",J244,0)</f>
        <v>156000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7" t="s">
        <v>79</v>
      </c>
      <c r="BK244" s="223">
        <f>ROUND(I244*H244,2)</f>
        <v>156000</v>
      </c>
      <c r="BL244" s="17" t="s">
        <v>132</v>
      </c>
      <c r="BM244" s="222" t="s">
        <v>289</v>
      </c>
    </row>
    <row r="245" s="2" customFormat="1" ht="14.4" customHeight="1">
      <c r="A245" s="32"/>
      <c r="B245" s="33"/>
      <c r="C245" s="254" t="s">
        <v>290</v>
      </c>
      <c r="D245" s="254" t="s">
        <v>191</v>
      </c>
      <c r="E245" s="255" t="s">
        <v>291</v>
      </c>
      <c r="F245" s="256" t="s">
        <v>292</v>
      </c>
      <c r="G245" s="257" t="s">
        <v>178</v>
      </c>
      <c r="H245" s="258">
        <v>5.0999999999999996</v>
      </c>
      <c r="I245" s="259">
        <v>25700</v>
      </c>
      <c r="J245" s="259">
        <f>ROUND(I245*H245,2)</f>
        <v>131070</v>
      </c>
      <c r="K245" s="260"/>
      <c r="L245" s="261"/>
      <c r="M245" s="262" t="s">
        <v>1</v>
      </c>
      <c r="N245" s="263" t="s">
        <v>36</v>
      </c>
      <c r="O245" s="220">
        <v>0</v>
      </c>
      <c r="P245" s="220">
        <f>O245*H245</f>
        <v>0</v>
      </c>
      <c r="Q245" s="220">
        <v>1</v>
      </c>
      <c r="R245" s="220">
        <f>Q245*H245</f>
        <v>5.0999999999999996</v>
      </c>
      <c r="S245" s="220">
        <v>0</v>
      </c>
      <c r="T245" s="22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22" t="s">
        <v>150</v>
      </c>
      <c r="AT245" s="222" t="s">
        <v>191</v>
      </c>
      <c r="AU245" s="222" t="s">
        <v>81</v>
      </c>
      <c r="AY245" s="17" t="s">
        <v>126</v>
      </c>
      <c r="BE245" s="223">
        <f>IF(N245="základní",J245,0)</f>
        <v>131070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79</v>
      </c>
      <c r="BK245" s="223">
        <f>ROUND(I245*H245,2)</f>
        <v>131070</v>
      </c>
      <c r="BL245" s="17" t="s">
        <v>132</v>
      </c>
      <c r="BM245" s="222" t="s">
        <v>293</v>
      </c>
    </row>
    <row r="246" s="14" customFormat="1">
      <c r="A246" s="14"/>
      <c r="B246" s="234"/>
      <c r="C246" s="235"/>
      <c r="D246" s="226" t="s">
        <v>133</v>
      </c>
      <c r="E246" s="236" t="s">
        <v>1</v>
      </c>
      <c r="F246" s="237" t="s">
        <v>294</v>
      </c>
      <c r="G246" s="235"/>
      <c r="H246" s="238">
        <v>5.0999999999999996</v>
      </c>
      <c r="I246" s="235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133</v>
      </c>
      <c r="AU246" s="243" t="s">
        <v>81</v>
      </c>
      <c r="AV246" s="14" t="s">
        <v>81</v>
      </c>
      <c r="AW246" s="14" t="s">
        <v>28</v>
      </c>
      <c r="AX246" s="14" t="s">
        <v>79</v>
      </c>
      <c r="AY246" s="243" t="s">
        <v>126</v>
      </c>
    </row>
    <row r="247" s="2" customFormat="1" ht="24.15" customHeight="1">
      <c r="A247" s="32"/>
      <c r="B247" s="33"/>
      <c r="C247" s="211" t="s">
        <v>295</v>
      </c>
      <c r="D247" s="211" t="s">
        <v>128</v>
      </c>
      <c r="E247" s="212" t="s">
        <v>296</v>
      </c>
      <c r="F247" s="213" t="s">
        <v>297</v>
      </c>
      <c r="G247" s="214" t="s">
        <v>131</v>
      </c>
      <c r="H247" s="215">
        <v>0.76200000000000001</v>
      </c>
      <c r="I247" s="216">
        <v>1380</v>
      </c>
      <c r="J247" s="216">
        <f>ROUND(I247*H247,2)</f>
        <v>1051.56</v>
      </c>
      <c r="K247" s="217"/>
      <c r="L247" s="38"/>
      <c r="M247" s="218" t="s">
        <v>1</v>
      </c>
      <c r="N247" s="219" t="s">
        <v>36</v>
      </c>
      <c r="O247" s="220">
        <v>0</v>
      </c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22" t="s">
        <v>132</v>
      </c>
      <c r="AT247" s="222" t="s">
        <v>128</v>
      </c>
      <c r="AU247" s="222" t="s">
        <v>81</v>
      </c>
      <c r="AY247" s="17" t="s">
        <v>126</v>
      </c>
      <c r="BE247" s="223">
        <f>IF(N247="základní",J247,0)</f>
        <v>1051.56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79</v>
      </c>
      <c r="BK247" s="223">
        <f>ROUND(I247*H247,2)</f>
        <v>1051.56</v>
      </c>
      <c r="BL247" s="17" t="s">
        <v>132</v>
      </c>
      <c r="BM247" s="222" t="s">
        <v>298</v>
      </c>
    </row>
    <row r="248" s="13" customFormat="1">
      <c r="A248" s="13"/>
      <c r="B248" s="224"/>
      <c r="C248" s="225"/>
      <c r="D248" s="226" t="s">
        <v>133</v>
      </c>
      <c r="E248" s="227" t="s">
        <v>1</v>
      </c>
      <c r="F248" s="228" t="s">
        <v>299</v>
      </c>
      <c r="G248" s="225"/>
      <c r="H248" s="227" t="s">
        <v>1</v>
      </c>
      <c r="I248" s="225"/>
      <c r="J248" s="225"/>
      <c r="K248" s="225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133</v>
      </c>
      <c r="AU248" s="233" t="s">
        <v>81</v>
      </c>
      <c r="AV248" s="13" t="s">
        <v>79</v>
      </c>
      <c r="AW248" s="13" t="s">
        <v>28</v>
      </c>
      <c r="AX248" s="13" t="s">
        <v>71</v>
      </c>
      <c r="AY248" s="233" t="s">
        <v>126</v>
      </c>
    </row>
    <row r="249" s="13" customFormat="1">
      <c r="A249" s="13"/>
      <c r="B249" s="224"/>
      <c r="C249" s="225"/>
      <c r="D249" s="226" t="s">
        <v>133</v>
      </c>
      <c r="E249" s="227" t="s">
        <v>1</v>
      </c>
      <c r="F249" s="228" t="s">
        <v>300</v>
      </c>
      <c r="G249" s="225"/>
      <c r="H249" s="227" t="s">
        <v>1</v>
      </c>
      <c r="I249" s="225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133</v>
      </c>
      <c r="AU249" s="233" t="s">
        <v>81</v>
      </c>
      <c r="AV249" s="13" t="s">
        <v>79</v>
      </c>
      <c r="AW249" s="13" t="s">
        <v>28</v>
      </c>
      <c r="AX249" s="13" t="s">
        <v>71</v>
      </c>
      <c r="AY249" s="233" t="s">
        <v>126</v>
      </c>
    </row>
    <row r="250" s="14" customFormat="1">
      <c r="A250" s="14"/>
      <c r="B250" s="234"/>
      <c r="C250" s="235"/>
      <c r="D250" s="226" t="s">
        <v>133</v>
      </c>
      <c r="E250" s="236" t="s">
        <v>1</v>
      </c>
      <c r="F250" s="237" t="s">
        <v>301</v>
      </c>
      <c r="G250" s="235"/>
      <c r="H250" s="238">
        <v>0.76200000000000001</v>
      </c>
      <c r="I250" s="235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133</v>
      </c>
      <c r="AU250" s="243" t="s">
        <v>81</v>
      </c>
      <c r="AV250" s="14" t="s">
        <v>81</v>
      </c>
      <c r="AW250" s="14" t="s">
        <v>28</v>
      </c>
      <c r="AX250" s="14" t="s">
        <v>71</v>
      </c>
      <c r="AY250" s="243" t="s">
        <v>126</v>
      </c>
    </row>
    <row r="251" s="15" customFormat="1">
      <c r="A251" s="15"/>
      <c r="B251" s="244"/>
      <c r="C251" s="245"/>
      <c r="D251" s="226" t="s">
        <v>133</v>
      </c>
      <c r="E251" s="246" t="s">
        <v>1</v>
      </c>
      <c r="F251" s="247" t="s">
        <v>136</v>
      </c>
      <c r="G251" s="245"/>
      <c r="H251" s="248">
        <v>0.76200000000000001</v>
      </c>
      <c r="I251" s="245"/>
      <c r="J251" s="245"/>
      <c r="K251" s="245"/>
      <c r="L251" s="249"/>
      <c r="M251" s="250"/>
      <c r="N251" s="251"/>
      <c r="O251" s="251"/>
      <c r="P251" s="251"/>
      <c r="Q251" s="251"/>
      <c r="R251" s="251"/>
      <c r="S251" s="251"/>
      <c r="T251" s="25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3" t="s">
        <v>133</v>
      </c>
      <c r="AU251" s="253" t="s">
        <v>81</v>
      </c>
      <c r="AV251" s="15" t="s">
        <v>132</v>
      </c>
      <c r="AW251" s="15" t="s">
        <v>28</v>
      </c>
      <c r="AX251" s="15" t="s">
        <v>79</v>
      </c>
      <c r="AY251" s="253" t="s">
        <v>126</v>
      </c>
    </row>
    <row r="252" s="2" customFormat="1" ht="24.15" customHeight="1">
      <c r="A252" s="32"/>
      <c r="B252" s="33"/>
      <c r="C252" s="211" t="s">
        <v>207</v>
      </c>
      <c r="D252" s="211" t="s">
        <v>128</v>
      </c>
      <c r="E252" s="212" t="s">
        <v>302</v>
      </c>
      <c r="F252" s="213" t="s">
        <v>303</v>
      </c>
      <c r="G252" s="214" t="s">
        <v>131</v>
      </c>
      <c r="H252" s="215">
        <v>0.76200000000000001</v>
      </c>
      <c r="I252" s="216">
        <v>1160</v>
      </c>
      <c r="J252" s="216">
        <f>ROUND(I252*H252,2)</f>
        <v>883.91999999999996</v>
      </c>
      <c r="K252" s="217"/>
      <c r="L252" s="38"/>
      <c r="M252" s="218" t="s">
        <v>1</v>
      </c>
      <c r="N252" s="219" t="s">
        <v>36</v>
      </c>
      <c r="O252" s="220">
        <v>0</v>
      </c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22" t="s">
        <v>132</v>
      </c>
      <c r="AT252" s="222" t="s">
        <v>128</v>
      </c>
      <c r="AU252" s="222" t="s">
        <v>81</v>
      </c>
      <c r="AY252" s="17" t="s">
        <v>126</v>
      </c>
      <c r="BE252" s="223">
        <f>IF(N252="základní",J252,0)</f>
        <v>883.91999999999996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7" t="s">
        <v>79</v>
      </c>
      <c r="BK252" s="223">
        <f>ROUND(I252*H252,2)</f>
        <v>883.91999999999996</v>
      </c>
      <c r="BL252" s="17" t="s">
        <v>132</v>
      </c>
      <c r="BM252" s="222" t="s">
        <v>304</v>
      </c>
    </row>
    <row r="253" s="13" customFormat="1">
      <c r="A253" s="13"/>
      <c r="B253" s="224"/>
      <c r="C253" s="225"/>
      <c r="D253" s="226" t="s">
        <v>133</v>
      </c>
      <c r="E253" s="227" t="s">
        <v>1</v>
      </c>
      <c r="F253" s="228" t="s">
        <v>299</v>
      </c>
      <c r="G253" s="225"/>
      <c r="H253" s="227" t="s">
        <v>1</v>
      </c>
      <c r="I253" s="225"/>
      <c r="J253" s="225"/>
      <c r="K253" s="225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133</v>
      </c>
      <c r="AU253" s="233" t="s">
        <v>81</v>
      </c>
      <c r="AV253" s="13" t="s">
        <v>79</v>
      </c>
      <c r="AW253" s="13" t="s">
        <v>28</v>
      </c>
      <c r="AX253" s="13" t="s">
        <v>71</v>
      </c>
      <c r="AY253" s="233" t="s">
        <v>126</v>
      </c>
    </row>
    <row r="254" s="13" customFormat="1">
      <c r="A254" s="13"/>
      <c r="B254" s="224"/>
      <c r="C254" s="225"/>
      <c r="D254" s="226" t="s">
        <v>133</v>
      </c>
      <c r="E254" s="227" t="s">
        <v>1</v>
      </c>
      <c r="F254" s="228" t="s">
        <v>300</v>
      </c>
      <c r="G254" s="225"/>
      <c r="H254" s="227" t="s">
        <v>1</v>
      </c>
      <c r="I254" s="225"/>
      <c r="J254" s="225"/>
      <c r="K254" s="225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133</v>
      </c>
      <c r="AU254" s="233" t="s">
        <v>81</v>
      </c>
      <c r="AV254" s="13" t="s">
        <v>79</v>
      </c>
      <c r="AW254" s="13" t="s">
        <v>28</v>
      </c>
      <c r="AX254" s="13" t="s">
        <v>71</v>
      </c>
      <c r="AY254" s="233" t="s">
        <v>126</v>
      </c>
    </row>
    <row r="255" s="14" customFormat="1">
      <c r="A255" s="14"/>
      <c r="B255" s="234"/>
      <c r="C255" s="235"/>
      <c r="D255" s="226" t="s">
        <v>133</v>
      </c>
      <c r="E255" s="236" t="s">
        <v>1</v>
      </c>
      <c r="F255" s="237" t="s">
        <v>301</v>
      </c>
      <c r="G255" s="235"/>
      <c r="H255" s="238">
        <v>0.76200000000000001</v>
      </c>
      <c r="I255" s="235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133</v>
      </c>
      <c r="AU255" s="243" t="s">
        <v>81</v>
      </c>
      <c r="AV255" s="14" t="s">
        <v>81</v>
      </c>
      <c r="AW255" s="14" t="s">
        <v>28</v>
      </c>
      <c r="AX255" s="14" t="s">
        <v>71</v>
      </c>
      <c r="AY255" s="243" t="s">
        <v>126</v>
      </c>
    </row>
    <row r="256" s="15" customFormat="1">
      <c r="A256" s="15"/>
      <c r="B256" s="244"/>
      <c r="C256" s="245"/>
      <c r="D256" s="226" t="s">
        <v>133</v>
      </c>
      <c r="E256" s="246" t="s">
        <v>1</v>
      </c>
      <c r="F256" s="247" t="s">
        <v>136</v>
      </c>
      <c r="G256" s="245"/>
      <c r="H256" s="248">
        <v>0.76200000000000001</v>
      </c>
      <c r="I256" s="245"/>
      <c r="J256" s="245"/>
      <c r="K256" s="245"/>
      <c r="L256" s="249"/>
      <c r="M256" s="250"/>
      <c r="N256" s="251"/>
      <c r="O256" s="251"/>
      <c r="P256" s="251"/>
      <c r="Q256" s="251"/>
      <c r="R256" s="251"/>
      <c r="S256" s="251"/>
      <c r="T256" s="25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3" t="s">
        <v>133</v>
      </c>
      <c r="AU256" s="253" t="s">
        <v>81</v>
      </c>
      <c r="AV256" s="15" t="s">
        <v>132</v>
      </c>
      <c r="AW256" s="15" t="s">
        <v>28</v>
      </c>
      <c r="AX256" s="15" t="s">
        <v>79</v>
      </c>
      <c r="AY256" s="253" t="s">
        <v>126</v>
      </c>
    </row>
    <row r="257" s="2" customFormat="1" ht="24.15" customHeight="1">
      <c r="A257" s="32"/>
      <c r="B257" s="33"/>
      <c r="C257" s="211" t="s">
        <v>305</v>
      </c>
      <c r="D257" s="211" t="s">
        <v>128</v>
      </c>
      <c r="E257" s="212" t="s">
        <v>306</v>
      </c>
      <c r="F257" s="213" t="s">
        <v>307</v>
      </c>
      <c r="G257" s="214" t="s">
        <v>139</v>
      </c>
      <c r="H257" s="215">
        <v>1.3</v>
      </c>
      <c r="I257" s="216">
        <v>3430</v>
      </c>
      <c r="J257" s="216">
        <f>ROUND(I257*H257,2)</f>
        <v>4459</v>
      </c>
      <c r="K257" s="217"/>
      <c r="L257" s="38"/>
      <c r="M257" s="218" t="s">
        <v>1</v>
      </c>
      <c r="N257" s="219" t="s">
        <v>36</v>
      </c>
      <c r="O257" s="220">
        <v>0</v>
      </c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22" t="s">
        <v>132</v>
      </c>
      <c r="AT257" s="222" t="s">
        <v>128</v>
      </c>
      <c r="AU257" s="222" t="s">
        <v>81</v>
      </c>
      <c r="AY257" s="17" t="s">
        <v>126</v>
      </c>
      <c r="BE257" s="223">
        <f>IF(N257="základní",J257,0)</f>
        <v>4459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79</v>
      </c>
      <c r="BK257" s="223">
        <f>ROUND(I257*H257,2)</f>
        <v>4459</v>
      </c>
      <c r="BL257" s="17" t="s">
        <v>132</v>
      </c>
      <c r="BM257" s="222" t="s">
        <v>308</v>
      </c>
    </row>
    <row r="258" s="13" customFormat="1">
      <c r="A258" s="13"/>
      <c r="B258" s="224"/>
      <c r="C258" s="225"/>
      <c r="D258" s="226" t="s">
        <v>133</v>
      </c>
      <c r="E258" s="227" t="s">
        <v>1</v>
      </c>
      <c r="F258" s="228" t="s">
        <v>309</v>
      </c>
      <c r="G258" s="225"/>
      <c r="H258" s="227" t="s">
        <v>1</v>
      </c>
      <c r="I258" s="225"/>
      <c r="J258" s="225"/>
      <c r="K258" s="225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133</v>
      </c>
      <c r="AU258" s="233" t="s">
        <v>81</v>
      </c>
      <c r="AV258" s="13" t="s">
        <v>79</v>
      </c>
      <c r="AW258" s="13" t="s">
        <v>28</v>
      </c>
      <c r="AX258" s="13" t="s">
        <v>71</v>
      </c>
      <c r="AY258" s="233" t="s">
        <v>126</v>
      </c>
    </row>
    <row r="259" s="14" customFormat="1">
      <c r="A259" s="14"/>
      <c r="B259" s="234"/>
      <c r="C259" s="235"/>
      <c r="D259" s="226" t="s">
        <v>133</v>
      </c>
      <c r="E259" s="236" t="s">
        <v>1</v>
      </c>
      <c r="F259" s="237" t="s">
        <v>310</v>
      </c>
      <c r="G259" s="235"/>
      <c r="H259" s="238">
        <v>1.3</v>
      </c>
      <c r="I259" s="235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133</v>
      </c>
      <c r="AU259" s="243" t="s">
        <v>81</v>
      </c>
      <c r="AV259" s="14" t="s">
        <v>81</v>
      </c>
      <c r="AW259" s="14" t="s">
        <v>28</v>
      </c>
      <c r="AX259" s="14" t="s">
        <v>71</v>
      </c>
      <c r="AY259" s="243" t="s">
        <v>126</v>
      </c>
    </row>
    <row r="260" s="15" customFormat="1">
      <c r="A260" s="15"/>
      <c r="B260" s="244"/>
      <c r="C260" s="245"/>
      <c r="D260" s="226" t="s">
        <v>133</v>
      </c>
      <c r="E260" s="246" t="s">
        <v>1</v>
      </c>
      <c r="F260" s="247" t="s">
        <v>136</v>
      </c>
      <c r="G260" s="245"/>
      <c r="H260" s="248">
        <v>1.3</v>
      </c>
      <c r="I260" s="245"/>
      <c r="J260" s="245"/>
      <c r="K260" s="245"/>
      <c r="L260" s="249"/>
      <c r="M260" s="250"/>
      <c r="N260" s="251"/>
      <c r="O260" s="251"/>
      <c r="P260" s="251"/>
      <c r="Q260" s="251"/>
      <c r="R260" s="251"/>
      <c r="S260" s="251"/>
      <c r="T260" s="25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3" t="s">
        <v>133</v>
      </c>
      <c r="AU260" s="253" t="s">
        <v>81</v>
      </c>
      <c r="AV260" s="15" t="s">
        <v>132</v>
      </c>
      <c r="AW260" s="15" t="s">
        <v>28</v>
      </c>
      <c r="AX260" s="15" t="s">
        <v>79</v>
      </c>
      <c r="AY260" s="253" t="s">
        <v>126</v>
      </c>
    </row>
    <row r="261" s="2" customFormat="1" ht="24.15" customHeight="1">
      <c r="A261" s="32"/>
      <c r="B261" s="33"/>
      <c r="C261" s="211" t="s">
        <v>212</v>
      </c>
      <c r="D261" s="211" t="s">
        <v>128</v>
      </c>
      <c r="E261" s="212" t="s">
        <v>311</v>
      </c>
      <c r="F261" s="213" t="s">
        <v>312</v>
      </c>
      <c r="G261" s="214" t="s">
        <v>131</v>
      </c>
      <c r="H261" s="215">
        <v>100</v>
      </c>
      <c r="I261" s="216">
        <v>688</v>
      </c>
      <c r="J261" s="216">
        <f>ROUND(I261*H261,2)</f>
        <v>68800</v>
      </c>
      <c r="K261" s="217"/>
      <c r="L261" s="38"/>
      <c r="M261" s="218" t="s">
        <v>1</v>
      </c>
      <c r="N261" s="219" t="s">
        <v>36</v>
      </c>
      <c r="O261" s="220">
        <v>0</v>
      </c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22" t="s">
        <v>132</v>
      </c>
      <c r="AT261" s="222" t="s">
        <v>128</v>
      </c>
      <c r="AU261" s="222" t="s">
        <v>81</v>
      </c>
      <c r="AY261" s="17" t="s">
        <v>126</v>
      </c>
      <c r="BE261" s="223">
        <f>IF(N261="základní",J261,0)</f>
        <v>68800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79</v>
      </c>
      <c r="BK261" s="223">
        <f>ROUND(I261*H261,2)</f>
        <v>68800</v>
      </c>
      <c r="BL261" s="17" t="s">
        <v>132</v>
      </c>
      <c r="BM261" s="222" t="s">
        <v>313</v>
      </c>
    </row>
    <row r="262" s="13" customFormat="1">
      <c r="A262" s="13"/>
      <c r="B262" s="224"/>
      <c r="C262" s="225"/>
      <c r="D262" s="226" t="s">
        <v>133</v>
      </c>
      <c r="E262" s="227" t="s">
        <v>1</v>
      </c>
      <c r="F262" s="228" t="s">
        <v>314</v>
      </c>
      <c r="G262" s="225"/>
      <c r="H262" s="227" t="s">
        <v>1</v>
      </c>
      <c r="I262" s="225"/>
      <c r="J262" s="225"/>
      <c r="K262" s="225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133</v>
      </c>
      <c r="AU262" s="233" t="s">
        <v>81</v>
      </c>
      <c r="AV262" s="13" t="s">
        <v>79</v>
      </c>
      <c r="AW262" s="13" t="s">
        <v>28</v>
      </c>
      <c r="AX262" s="13" t="s">
        <v>71</v>
      </c>
      <c r="AY262" s="233" t="s">
        <v>126</v>
      </c>
    </row>
    <row r="263" s="13" customFormat="1">
      <c r="A263" s="13"/>
      <c r="B263" s="224"/>
      <c r="C263" s="225"/>
      <c r="D263" s="226" t="s">
        <v>133</v>
      </c>
      <c r="E263" s="227" t="s">
        <v>1</v>
      </c>
      <c r="F263" s="228" t="s">
        <v>315</v>
      </c>
      <c r="G263" s="225"/>
      <c r="H263" s="227" t="s">
        <v>1</v>
      </c>
      <c r="I263" s="225"/>
      <c r="J263" s="225"/>
      <c r="K263" s="225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133</v>
      </c>
      <c r="AU263" s="233" t="s">
        <v>81</v>
      </c>
      <c r="AV263" s="13" t="s">
        <v>79</v>
      </c>
      <c r="AW263" s="13" t="s">
        <v>28</v>
      </c>
      <c r="AX263" s="13" t="s">
        <v>71</v>
      </c>
      <c r="AY263" s="233" t="s">
        <v>126</v>
      </c>
    </row>
    <row r="264" s="14" customFormat="1">
      <c r="A264" s="14"/>
      <c r="B264" s="234"/>
      <c r="C264" s="235"/>
      <c r="D264" s="226" t="s">
        <v>133</v>
      </c>
      <c r="E264" s="236" t="s">
        <v>1</v>
      </c>
      <c r="F264" s="237" t="s">
        <v>316</v>
      </c>
      <c r="G264" s="235"/>
      <c r="H264" s="238">
        <v>100</v>
      </c>
      <c r="I264" s="235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133</v>
      </c>
      <c r="AU264" s="243" t="s">
        <v>81</v>
      </c>
      <c r="AV264" s="14" t="s">
        <v>81</v>
      </c>
      <c r="AW264" s="14" t="s">
        <v>28</v>
      </c>
      <c r="AX264" s="14" t="s">
        <v>71</v>
      </c>
      <c r="AY264" s="243" t="s">
        <v>126</v>
      </c>
    </row>
    <row r="265" s="15" customFormat="1">
      <c r="A265" s="15"/>
      <c r="B265" s="244"/>
      <c r="C265" s="245"/>
      <c r="D265" s="226" t="s">
        <v>133</v>
      </c>
      <c r="E265" s="246" t="s">
        <v>1</v>
      </c>
      <c r="F265" s="247" t="s">
        <v>136</v>
      </c>
      <c r="G265" s="245"/>
      <c r="H265" s="248">
        <v>100</v>
      </c>
      <c r="I265" s="245"/>
      <c r="J265" s="245"/>
      <c r="K265" s="245"/>
      <c r="L265" s="249"/>
      <c r="M265" s="250"/>
      <c r="N265" s="251"/>
      <c r="O265" s="251"/>
      <c r="P265" s="251"/>
      <c r="Q265" s="251"/>
      <c r="R265" s="251"/>
      <c r="S265" s="251"/>
      <c r="T265" s="25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3" t="s">
        <v>133</v>
      </c>
      <c r="AU265" s="253" t="s">
        <v>81</v>
      </c>
      <c r="AV265" s="15" t="s">
        <v>132</v>
      </c>
      <c r="AW265" s="15" t="s">
        <v>28</v>
      </c>
      <c r="AX265" s="15" t="s">
        <v>79</v>
      </c>
      <c r="AY265" s="253" t="s">
        <v>126</v>
      </c>
    </row>
    <row r="266" s="2" customFormat="1" ht="24.15" customHeight="1">
      <c r="A266" s="32"/>
      <c r="B266" s="33"/>
      <c r="C266" s="211" t="s">
        <v>317</v>
      </c>
      <c r="D266" s="211" t="s">
        <v>128</v>
      </c>
      <c r="E266" s="212" t="s">
        <v>318</v>
      </c>
      <c r="F266" s="213" t="s">
        <v>319</v>
      </c>
      <c r="G266" s="214" t="s">
        <v>131</v>
      </c>
      <c r="H266" s="215">
        <v>1</v>
      </c>
      <c r="I266" s="216">
        <v>2330</v>
      </c>
      <c r="J266" s="216">
        <f>ROUND(I266*H266,2)</f>
        <v>2330</v>
      </c>
      <c r="K266" s="217"/>
      <c r="L266" s="38"/>
      <c r="M266" s="218" t="s">
        <v>1</v>
      </c>
      <c r="N266" s="219" t="s">
        <v>36</v>
      </c>
      <c r="O266" s="220">
        <v>0</v>
      </c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22" t="s">
        <v>132</v>
      </c>
      <c r="AT266" s="222" t="s">
        <v>128</v>
      </c>
      <c r="AU266" s="222" t="s">
        <v>81</v>
      </c>
      <c r="AY266" s="17" t="s">
        <v>126</v>
      </c>
      <c r="BE266" s="223">
        <f>IF(N266="základní",J266,0)</f>
        <v>2330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79</v>
      </c>
      <c r="BK266" s="223">
        <f>ROUND(I266*H266,2)</f>
        <v>2330</v>
      </c>
      <c r="BL266" s="17" t="s">
        <v>132</v>
      </c>
      <c r="BM266" s="222" t="s">
        <v>320</v>
      </c>
    </row>
    <row r="267" s="13" customFormat="1">
      <c r="A267" s="13"/>
      <c r="B267" s="224"/>
      <c r="C267" s="225"/>
      <c r="D267" s="226" t="s">
        <v>133</v>
      </c>
      <c r="E267" s="227" t="s">
        <v>1</v>
      </c>
      <c r="F267" s="228" t="s">
        <v>321</v>
      </c>
      <c r="G267" s="225"/>
      <c r="H267" s="227" t="s">
        <v>1</v>
      </c>
      <c r="I267" s="225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133</v>
      </c>
      <c r="AU267" s="233" t="s">
        <v>81</v>
      </c>
      <c r="AV267" s="13" t="s">
        <v>79</v>
      </c>
      <c r="AW267" s="13" t="s">
        <v>28</v>
      </c>
      <c r="AX267" s="13" t="s">
        <v>71</v>
      </c>
      <c r="AY267" s="233" t="s">
        <v>126</v>
      </c>
    </row>
    <row r="268" s="14" customFormat="1">
      <c r="A268" s="14"/>
      <c r="B268" s="234"/>
      <c r="C268" s="235"/>
      <c r="D268" s="226" t="s">
        <v>133</v>
      </c>
      <c r="E268" s="236" t="s">
        <v>1</v>
      </c>
      <c r="F268" s="237" t="s">
        <v>322</v>
      </c>
      <c r="G268" s="235"/>
      <c r="H268" s="238">
        <v>1</v>
      </c>
      <c r="I268" s="235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133</v>
      </c>
      <c r="AU268" s="243" t="s">
        <v>81</v>
      </c>
      <c r="AV268" s="14" t="s">
        <v>81</v>
      </c>
      <c r="AW268" s="14" t="s">
        <v>28</v>
      </c>
      <c r="AX268" s="14" t="s">
        <v>71</v>
      </c>
      <c r="AY268" s="243" t="s">
        <v>126</v>
      </c>
    </row>
    <row r="269" s="15" customFormat="1">
      <c r="A269" s="15"/>
      <c r="B269" s="244"/>
      <c r="C269" s="245"/>
      <c r="D269" s="226" t="s">
        <v>133</v>
      </c>
      <c r="E269" s="246" t="s">
        <v>1</v>
      </c>
      <c r="F269" s="247" t="s">
        <v>136</v>
      </c>
      <c r="G269" s="245"/>
      <c r="H269" s="248">
        <v>1</v>
      </c>
      <c r="I269" s="245"/>
      <c r="J269" s="245"/>
      <c r="K269" s="245"/>
      <c r="L269" s="249"/>
      <c r="M269" s="250"/>
      <c r="N269" s="251"/>
      <c r="O269" s="251"/>
      <c r="P269" s="251"/>
      <c r="Q269" s="251"/>
      <c r="R269" s="251"/>
      <c r="S269" s="251"/>
      <c r="T269" s="25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3" t="s">
        <v>133</v>
      </c>
      <c r="AU269" s="253" t="s">
        <v>81</v>
      </c>
      <c r="AV269" s="15" t="s">
        <v>132</v>
      </c>
      <c r="AW269" s="15" t="s">
        <v>28</v>
      </c>
      <c r="AX269" s="15" t="s">
        <v>79</v>
      </c>
      <c r="AY269" s="253" t="s">
        <v>126</v>
      </c>
    </row>
    <row r="270" s="12" customFormat="1" ht="22.8" customHeight="1">
      <c r="A270" s="12"/>
      <c r="B270" s="196"/>
      <c r="C270" s="197"/>
      <c r="D270" s="198" t="s">
        <v>70</v>
      </c>
      <c r="E270" s="209" t="s">
        <v>155</v>
      </c>
      <c r="F270" s="209" t="s">
        <v>323</v>
      </c>
      <c r="G270" s="197"/>
      <c r="H270" s="197"/>
      <c r="I270" s="197"/>
      <c r="J270" s="210">
        <f>BK270</f>
        <v>688384.80000000005</v>
      </c>
      <c r="K270" s="197"/>
      <c r="L270" s="201"/>
      <c r="M270" s="202"/>
      <c r="N270" s="203"/>
      <c r="O270" s="203"/>
      <c r="P270" s="204">
        <f>SUM(P271:P282)</f>
        <v>0</v>
      </c>
      <c r="Q270" s="203"/>
      <c r="R270" s="204">
        <f>SUM(R271:R282)</f>
        <v>0</v>
      </c>
      <c r="S270" s="203"/>
      <c r="T270" s="205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6" t="s">
        <v>79</v>
      </c>
      <c r="AT270" s="207" t="s">
        <v>70</v>
      </c>
      <c r="AU270" s="207" t="s">
        <v>79</v>
      </c>
      <c r="AY270" s="206" t="s">
        <v>126</v>
      </c>
      <c r="BK270" s="208">
        <f>SUM(BK271:BK282)</f>
        <v>688384.80000000005</v>
      </c>
    </row>
    <row r="271" s="2" customFormat="1" ht="14.4" customHeight="1">
      <c r="A271" s="32"/>
      <c r="B271" s="33"/>
      <c r="C271" s="211" t="s">
        <v>217</v>
      </c>
      <c r="D271" s="211" t="s">
        <v>128</v>
      </c>
      <c r="E271" s="212" t="s">
        <v>324</v>
      </c>
      <c r="F271" s="213" t="s">
        <v>325</v>
      </c>
      <c r="G271" s="214" t="s">
        <v>251</v>
      </c>
      <c r="H271" s="215">
        <v>68</v>
      </c>
      <c r="I271" s="216">
        <v>5380</v>
      </c>
      <c r="J271" s="216">
        <f>ROUND(I271*H271,2)</f>
        <v>365840</v>
      </c>
      <c r="K271" s="217"/>
      <c r="L271" s="38"/>
      <c r="M271" s="218" t="s">
        <v>1</v>
      </c>
      <c r="N271" s="219" t="s">
        <v>36</v>
      </c>
      <c r="O271" s="220">
        <v>0</v>
      </c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22" t="s">
        <v>132</v>
      </c>
      <c r="AT271" s="222" t="s">
        <v>128</v>
      </c>
      <c r="AU271" s="222" t="s">
        <v>81</v>
      </c>
      <c r="AY271" s="17" t="s">
        <v>126</v>
      </c>
      <c r="BE271" s="223">
        <f>IF(N271="základní",J271,0)</f>
        <v>365840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79</v>
      </c>
      <c r="BK271" s="223">
        <f>ROUND(I271*H271,2)</f>
        <v>365840</v>
      </c>
      <c r="BL271" s="17" t="s">
        <v>132</v>
      </c>
      <c r="BM271" s="222" t="s">
        <v>326</v>
      </c>
    </row>
    <row r="272" s="13" customFormat="1">
      <c r="A272" s="13"/>
      <c r="B272" s="224"/>
      <c r="C272" s="225"/>
      <c r="D272" s="226" t="s">
        <v>133</v>
      </c>
      <c r="E272" s="227" t="s">
        <v>1</v>
      </c>
      <c r="F272" s="228" t="s">
        <v>327</v>
      </c>
      <c r="G272" s="225"/>
      <c r="H272" s="227" t="s">
        <v>1</v>
      </c>
      <c r="I272" s="225"/>
      <c r="J272" s="225"/>
      <c r="K272" s="225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133</v>
      </c>
      <c r="AU272" s="233" t="s">
        <v>81</v>
      </c>
      <c r="AV272" s="13" t="s">
        <v>79</v>
      </c>
      <c r="AW272" s="13" t="s">
        <v>28</v>
      </c>
      <c r="AX272" s="13" t="s">
        <v>71</v>
      </c>
      <c r="AY272" s="233" t="s">
        <v>126</v>
      </c>
    </row>
    <row r="273" s="14" customFormat="1">
      <c r="A273" s="14"/>
      <c r="B273" s="234"/>
      <c r="C273" s="235"/>
      <c r="D273" s="226" t="s">
        <v>133</v>
      </c>
      <c r="E273" s="236" t="s">
        <v>1</v>
      </c>
      <c r="F273" s="237" t="s">
        <v>328</v>
      </c>
      <c r="G273" s="235"/>
      <c r="H273" s="238">
        <v>68</v>
      </c>
      <c r="I273" s="235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133</v>
      </c>
      <c r="AU273" s="243" t="s">
        <v>81</v>
      </c>
      <c r="AV273" s="14" t="s">
        <v>81</v>
      </c>
      <c r="AW273" s="14" t="s">
        <v>28</v>
      </c>
      <c r="AX273" s="14" t="s">
        <v>71</v>
      </c>
      <c r="AY273" s="243" t="s">
        <v>126</v>
      </c>
    </row>
    <row r="274" s="15" customFormat="1">
      <c r="A274" s="15"/>
      <c r="B274" s="244"/>
      <c r="C274" s="245"/>
      <c r="D274" s="226" t="s">
        <v>133</v>
      </c>
      <c r="E274" s="246" t="s">
        <v>1</v>
      </c>
      <c r="F274" s="247" t="s">
        <v>136</v>
      </c>
      <c r="G274" s="245"/>
      <c r="H274" s="248">
        <v>68</v>
      </c>
      <c r="I274" s="245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3" t="s">
        <v>133</v>
      </c>
      <c r="AU274" s="253" t="s">
        <v>81</v>
      </c>
      <c r="AV274" s="15" t="s">
        <v>132</v>
      </c>
      <c r="AW274" s="15" t="s">
        <v>28</v>
      </c>
      <c r="AX274" s="15" t="s">
        <v>79</v>
      </c>
      <c r="AY274" s="253" t="s">
        <v>126</v>
      </c>
    </row>
    <row r="275" s="2" customFormat="1" ht="14.4" customHeight="1">
      <c r="A275" s="32"/>
      <c r="B275" s="33"/>
      <c r="C275" s="211" t="s">
        <v>329</v>
      </c>
      <c r="D275" s="211" t="s">
        <v>128</v>
      </c>
      <c r="E275" s="212" t="s">
        <v>330</v>
      </c>
      <c r="F275" s="213" t="s">
        <v>331</v>
      </c>
      <c r="G275" s="214" t="s">
        <v>251</v>
      </c>
      <c r="H275" s="215">
        <v>2</v>
      </c>
      <c r="I275" s="216">
        <v>5990</v>
      </c>
      <c r="J275" s="216">
        <f>ROUND(I275*H275,2)</f>
        <v>11980</v>
      </c>
      <c r="K275" s="217"/>
      <c r="L275" s="38"/>
      <c r="M275" s="218" t="s">
        <v>1</v>
      </c>
      <c r="N275" s="219" t="s">
        <v>36</v>
      </c>
      <c r="O275" s="220">
        <v>0</v>
      </c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22" t="s">
        <v>132</v>
      </c>
      <c r="AT275" s="222" t="s">
        <v>128</v>
      </c>
      <c r="AU275" s="222" t="s">
        <v>81</v>
      </c>
      <c r="AY275" s="17" t="s">
        <v>126</v>
      </c>
      <c r="BE275" s="223">
        <f>IF(N275="základní",J275,0)</f>
        <v>11980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79</v>
      </c>
      <c r="BK275" s="223">
        <f>ROUND(I275*H275,2)</f>
        <v>11980</v>
      </c>
      <c r="BL275" s="17" t="s">
        <v>132</v>
      </c>
      <c r="BM275" s="222" t="s">
        <v>332</v>
      </c>
    </row>
    <row r="276" s="13" customFormat="1">
      <c r="A276" s="13"/>
      <c r="B276" s="224"/>
      <c r="C276" s="225"/>
      <c r="D276" s="226" t="s">
        <v>133</v>
      </c>
      <c r="E276" s="227" t="s">
        <v>1</v>
      </c>
      <c r="F276" s="228" t="s">
        <v>333</v>
      </c>
      <c r="G276" s="225"/>
      <c r="H276" s="227" t="s">
        <v>1</v>
      </c>
      <c r="I276" s="225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133</v>
      </c>
      <c r="AU276" s="233" t="s">
        <v>81</v>
      </c>
      <c r="AV276" s="13" t="s">
        <v>79</v>
      </c>
      <c r="AW276" s="13" t="s">
        <v>28</v>
      </c>
      <c r="AX276" s="13" t="s">
        <v>71</v>
      </c>
      <c r="AY276" s="233" t="s">
        <v>126</v>
      </c>
    </row>
    <row r="277" s="14" customFormat="1">
      <c r="A277" s="14"/>
      <c r="B277" s="234"/>
      <c r="C277" s="235"/>
      <c r="D277" s="226" t="s">
        <v>133</v>
      </c>
      <c r="E277" s="236" t="s">
        <v>1</v>
      </c>
      <c r="F277" s="237" t="s">
        <v>334</v>
      </c>
      <c r="G277" s="235"/>
      <c r="H277" s="238">
        <v>2</v>
      </c>
      <c r="I277" s="235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3" t="s">
        <v>133</v>
      </c>
      <c r="AU277" s="243" t="s">
        <v>81</v>
      </c>
      <c r="AV277" s="14" t="s">
        <v>81</v>
      </c>
      <c r="AW277" s="14" t="s">
        <v>28</v>
      </c>
      <c r="AX277" s="14" t="s">
        <v>71</v>
      </c>
      <c r="AY277" s="243" t="s">
        <v>126</v>
      </c>
    </row>
    <row r="278" s="15" customFormat="1">
      <c r="A278" s="15"/>
      <c r="B278" s="244"/>
      <c r="C278" s="245"/>
      <c r="D278" s="226" t="s">
        <v>133</v>
      </c>
      <c r="E278" s="246" t="s">
        <v>1</v>
      </c>
      <c r="F278" s="247" t="s">
        <v>136</v>
      </c>
      <c r="G278" s="245"/>
      <c r="H278" s="248">
        <v>2</v>
      </c>
      <c r="I278" s="245"/>
      <c r="J278" s="245"/>
      <c r="K278" s="245"/>
      <c r="L278" s="249"/>
      <c r="M278" s="250"/>
      <c r="N278" s="251"/>
      <c r="O278" s="251"/>
      <c r="P278" s="251"/>
      <c r="Q278" s="251"/>
      <c r="R278" s="251"/>
      <c r="S278" s="251"/>
      <c r="T278" s="25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3" t="s">
        <v>133</v>
      </c>
      <c r="AU278" s="253" t="s">
        <v>81</v>
      </c>
      <c r="AV278" s="15" t="s">
        <v>132</v>
      </c>
      <c r="AW278" s="15" t="s">
        <v>28</v>
      </c>
      <c r="AX278" s="15" t="s">
        <v>79</v>
      </c>
      <c r="AY278" s="253" t="s">
        <v>126</v>
      </c>
    </row>
    <row r="279" s="2" customFormat="1" ht="24.15" customHeight="1">
      <c r="A279" s="32"/>
      <c r="B279" s="33"/>
      <c r="C279" s="254" t="s">
        <v>223</v>
      </c>
      <c r="D279" s="254" t="s">
        <v>191</v>
      </c>
      <c r="E279" s="255" t="s">
        <v>335</v>
      </c>
      <c r="F279" s="256" t="s">
        <v>336</v>
      </c>
      <c r="G279" s="257" t="s">
        <v>139</v>
      </c>
      <c r="H279" s="258">
        <v>13.103999999999999</v>
      </c>
      <c r="I279" s="259">
        <v>23700</v>
      </c>
      <c r="J279" s="259">
        <f>ROUND(I279*H279,2)</f>
        <v>310564.79999999999</v>
      </c>
      <c r="K279" s="260"/>
      <c r="L279" s="261"/>
      <c r="M279" s="262" t="s">
        <v>1</v>
      </c>
      <c r="N279" s="263" t="s">
        <v>36</v>
      </c>
      <c r="O279" s="220">
        <v>0</v>
      </c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22" t="s">
        <v>150</v>
      </c>
      <c r="AT279" s="222" t="s">
        <v>191</v>
      </c>
      <c r="AU279" s="222" t="s">
        <v>81</v>
      </c>
      <c r="AY279" s="17" t="s">
        <v>126</v>
      </c>
      <c r="BE279" s="223">
        <f>IF(N279="základní",J279,0)</f>
        <v>310564.79999999999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79</v>
      </c>
      <c r="BK279" s="223">
        <f>ROUND(I279*H279,2)</f>
        <v>310564.79999999999</v>
      </c>
      <c r="BL279" s="17" t="s">
        <v>132</v>
      </c>
      <c r="BM279" s="222" t="s">
        <v>337</v>
      </c>
    </row>
    <row r="280" s="13" customFormat="1">
      <c r="A280" s="13"/>
      <c r="B280" s="224"/>
      <c r="C280" s="225"/>
      <c r="D280" s="226" t="s">
        <v>133</v>
      </c>
      <c r="E280" s="227" t="s">
        <v>1</v>
      </c>
      <c r="F280" s="228" t="s">
        <v>338</v>
      </c>
      <c r="G280" s="225"/>
      <c r="H280" s="227" t="s">
        <v>1</v>
      </c>
      <c r="I280" s="225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133</v>
      </c>
      <c r="AU280" s="233" t="s">
        <v>81</v>
      </c>
      <c r="AV280" s="13" t="s">
        <v>79</v>
      </c>
      <c r="AW280" s="13" t="s">
        <v>28</v>
      </c>
      <c r="AX280" s="13" t="s">
        <v>71</v>
      </c>
      <c r="AY280" s="233" t="s">
        <v>126</v>
      </c>
    </row>
    <row r="281" s="14" customFormat="1">
      <c r="A281" s="14"/>
      <c r="B281" s="234"/>
      <c r="C281" s="235"/>
      <c r="D281" s="226" t="s">
        <v>133</v>
      </c>
      <c r="E281" s="236" t="s">
        <v>1</v>
      </c>
      <c r="F281" s="237" t="s">
        <v>339</v>
      </c>
      <c r="G281" s="235"/>
      <c r="H281" s="238">
        <v>13.103999999999999</v>
      </c>
      <c r="I281" s="235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133</v>
      </c>
      <c r="AU281" s="243" t="s">
        <v>81</v>
      </c>
      <c r="AV281" s="14" t="s">
        <v>81</v>
      </c>
      <c r="AW281" s="14" t="s">
        <v>28</v>
      </c>
      <c r="AX281" s="14" t="s">
        <v>71</v>
      </c>
      <c r="AY281" s="243" t="s">
        <v>126</v>
      </c>
    </row>
    <row r="282" s="15" customFormat="1">
      <c r="A282" s="15"/>
      <c r="B282" s="244"/>
      <c r="C282" s="245"/>
      <c r="D282" s="226" t="s">
        <v>133</v>
      </c>
      <c r="E282" s="246" t="s">
        <v>1</v>
      </c>
      <c r="F282" s="247" t="s">
        <v>136</v>
      </c>
      <c r="G282" s="245"/>
      <c r="H282" s="248">
        <v>13.103999999999999</v>
      </c>
      <c r="I282" s="245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3" t="s">
        <v>133</v>
      </c>
      <c r="AU282" s="253" t="s">
        <v>81</v>
      </c>
      <c r="AV282" s="15" t="s">
        <v>132</v>
      </c>
      <c r="AW282" s="15" t="s">
        <v>28</v>
      </c>
      <c r="AX282" s="15" t="s">
        <v>79</v>
      </c>
      <c r="AY282" s="253" t="s">
        <v>126</v>
      </c>
    </row>
    <row r="283" s="12" customFormat="1" ht="22.8" customHeight="1">
      <c r="A283" s="12"/>
      <c r="B283" s="196"/>
      <c r="C283" s="197"/>
      <c r="D283" s="198" t="s">
        <v>70</v>
      </c>
      <c r="E283" s="209" t="s">
        <v>145</v>
      </c>
      <c r="F283" s="209" t="s">
        <v>340</v>
      </c>
      <c r="G283" s="197"/>
      <c r="H283" s="197"/>
      <c r="I283" s="197"/>
      <c r="J283" s="210">
        <f>BK283</f>
        <v>160224.79999999999</v>
      </c>
      <c r="K283" s="197"/>
      <c r="L283" s="201"/>
      <c r="M283" s="202"/>
      <c r="N283" s="203"/>
      <c r="O283" s="203"/>
      <c r="P283" s="204">
        <f>SUM(P284:P288)</f>
        <v>155.46705</v>
      </c>
      <c r="Q283" s="203"/>
      <c r="R283" s="204">
        <f>SUM(R284:R288)</f>
        <v>10.512184100000001</v>
      </c>
      <c r="S283" s="203"/>
      <c r="T283" s="205">
        <f>SUM(T284:T288)</f>
        <v>11.262180000000001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6" t="s">
        <v>79</v>
      </c>
      <c r="AT283" s="207" t="s">
        <v>70</v>
      </c>
      <c r="AU283" s="207" t="s">
        <v>79</v>
      </c>
      <c r="AY283" s="206" t="s">
        <v>126</v>
      </c>
      <c r="BK283" s="208">
        <f>SUM(BK284:BK288)</f>
        <v>160224.79999999999</v>
      </c>
    </row>
    <row r="284" s="2" customFormat="1" ht="24.15" customHeight="1">
      <c r="A284" s="32"/>
      <c r="B284" s="33"/>
      <c r="C284" s="211" t="s">
        <v>341</v>
      </c>
      <c r="D284" s="211" t="s">
        <v>128</v>
      </c>
      <c r="E284" s="212" t="s">
        <v>342</v>
      </c>
      <c r="F284" s="213" t="s">
        <v>343</v>
      </c>
      <c r="G284" s="214" t="s">
        <v>131</v>
      </c>
      <c r="H284" s="215">
        <v>81.609999999999999</v>
      </c>
      <c r="I284" s="216">
        <v>1680</v>
      </c>
      <c r="J284" s="216">
        <f>ROUND(I284*H284,2)</f>
        <v>137104.79999999999</v>
      </c>
      <c r="K284" s="217"/>
      <c r="L284" s="38"/>
      <c r="M284" s="218" t="s">
        <v>1</v>
      </c>
      <c r="N284" s="219" t="s">
        <v>36</v>
      </c>
      <c r="O284" s="220">
        <v>1.905</v>
      </c>
      <c r="P284" s="220">
        <f>O284*H284</f>
        <v>155.46705</v>
      </c>
      <c r="Q284" s="220">
        <v>0.12881000000000001</v>
      </c>
      <c r="R284" s="220">
        <f>Q284*H284</f>
        <v>10.512184100000001</v>
      </c>
      <c r="S284" s="220">
        <v>0.13800000000000001</v>
      </c>
      <c r="T284" s="221">
        <f>S284*H284</f>
        <v>11.262180000000001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22" t="s">
        <v>132</v>
      </c>
      <c r="AT284" s="222" t="s">
        <v>128</v>
      </c>
      <c r="AU284" s="222" t="s">
        <v>81</v>
      </c>
      <c r="AY284" s="17" t="s">
        <v>126</v>
      </c>
      <c r="BE284" s="223">
        <f>IF(N284="základní",J284,0)</f>
        <v>137104.79999999999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7" t="s">
        <v>79</v>
      </c>
      <c r="BK284" s="223">
        <f>ROUND(I284*H284,2)</f>
        <v>137104.79999999999</v>
      </c>
      <c r="BL284" s="17" t="s">
        <v>132</v>
      </c>
      <c r="BM284" s="222" t="s">
        <v>344</v>
      </c>
    </row>
    <row r="285" s="14" customFormat="1">
      <c r="A285" s="14"/>
      <c r="B285" s="234"/>
      <c r="C285" s="235"/>
      <c r="D285" s="226" t="s">
        <v>133</v>
      </c>
      <c r="E285" s="236" t="s">
        <v>1</v>
      </c>
      <c r="F285" s="237" t="s">
        <v>345</v>
      </c>
      <c r="G285" s="235"/>
      <c r="H285" s="238">
        <v>81.609999999999999</v>
      </c>
      <c r="I285" s="235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133</v>
      </c>
      <c r="AU285" s="243" t="s">
        <v>81</v>
      </c>
      <c r="AV285" s="14" t="s">
        <v>81</v>
      </c>
      <c r="AW285" s="14" t="s">
        <v>28</v>
      </c>
      <c r="AX285" s="14" t="s">
        <v>79</v>
      </c>
      <c r="AY285" s="243" t="s">
        <v>126</v>
      </c>
    </row>
    <row r="286" s="2" customFormat="1" ht="24.15" customHeight="1">
      <c r="A286" s="32"/>
      <c r="B286" s="33"/>
      <c r="C286" s="211" t="s">
        <v>346</v>
      </c>
      <c r="D286" s="211" t="s">
        <v>128</v>
      </c>
      <c r="E286" s="212" t="s">
        <v>347</v>
      </c>
      <c r="F286" s="213" t="s">
        <v>348</v>
      </c>
      <c r="G286" s="214" t="s">
        <v>201</v>
      </c>
      <c r="H286" s="215">
        <v>80</v>
      </c>
      <c r="I286" s="216">
        <v>289</v>
      </c>
      <c r="J286" s="216">
        <f>ROUND(I286*H286,2)</f>
        <v>23120</v>
      </c>
      <c r="K286" s="217"/>
      <c r="L286" s="38"/>
      <c r="M286" s="218" t="s">
        <v>1</v>
      </c>
      <c r="N286" s="219" t="s">
        <v>36</v>
      </c>
      <c r="O286" s="220">
        <v>0</v>
      </c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22" t="s">
        <v>132</v>
      </c>
      <c r="AT286" s="222" t="s">
        <v>128</v>
      </c>
      <c r="AU286" s="222" t="s">
        <v>81</v>
      </c>
      <c r="AY286" s="17" t="s">
        <v>126</v>
      </c>
      <c r="BE286" s="223">
        <f>IF(N286="základní",J286,0)</f>
        <v>23120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7" t="s">
        <v>79</v>
      </c>
      <c r="BK286" s="223">
        <f>ROUND(I286*H286,2)</f>
        <v>23120</v>
      </c>
      <c r="BL286" s="17" t="s">
        <v>132</v>
      </c>
      <c r="BM286" s="222" t="s">
        <v>349</v>
      </c>
    </row>
    <row r="287" s="14" customFormat="1">
      <c r="A287" s="14"/>
      <c r="B287" s="234"/>
      <c r="C287" s="235"/>
      <c r="D287" s="226" t="s">
        <v>133</v>
      </c>
      <c r="E287" s="236" t="s">
        <v>1</v>
      </c>
      <c r="F287" s="237" t="s">
        <v>350</v>
      </c>
      <c r="G287" s="235"/>
      <c r="H287" s="238">
        <v>80</v>
      </c>
      <c r="I287" s="235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133</v>
      </c>
      <c r="AU287" s="243" t="s">
        <v>81</v>
      </c>
      <c r="AV287" s="14" t="s">
        <v>81</v>
      </c>
      <c r="AW287" s="14" t="s">
        <v>28</v>
      </c>
      <c r="AX287" s="14" t="s">
        <v>71</v>
      </c>
      <c r="AY287" s="243" t="s">
        <v>126</v>
      </c>
    </row>
    <row r="288" s="15" customFormat="1">
      <c r="A288" s="15"/>
      <c r="B288" s="244"/>
      <c r="C288" s="245"/>
      <c r="D288" s="226" t="s">
        <v>133</v>
      </c>
      <c r="E288" s="246" t="s">
        <v>1</v>
      </c>
      <c r="F288" s="247" t="s">
        <v>136</v>
      </c>
      <c r="G288" s="245"/>
      <c r="H288" s="248">
        <v>80</v>
      </c>
      <c r="I288" s="245"/>
      <c r="J288" s="245"/>
      <c r="K288" s="245"/>
      <c r="L288" s="249"/>
      <c r="M288" s="250"/>
      <c r="N288" s="251"/>
      <c r="O288" s="251"/>
      <c r="P288" s="251"/>
      <c r="Q288" s="251"/>
      <c r="R288" s="251"/>
      <c r="S288" s="251"/>
      <c r="T288" s="25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3" t="s">
        <v>133</v>
      </c>
      <c r="AU288" s="253" t="s">
        <v>81</v>
      </c>
      <c r="AV288" s="15" t="s">
        <v>132</v>
      </c>
      <c r="AW288" s="15" t="s">
        <v>28</v>
      </c>
      <c r="AX288" s="15" t="s">
        <v>79</v>
      </c>
      <c r="AY288" s="253" t="s">
        <v>126</v>
      </c>
    </row>
    <row r="289" s="12" customFormat="1" ht="22.8" customHeight="1">
      <c r="A289" s="12"/>
      <c r="B289" s="196"/>
      <c r="C289" s="197"/>
      <c r="D289" s="198" t="s">
        <v>70</v>
      </c>
      <c r="E289" s="209" t="s">
        <v>175</v>
      </c>
      <c r="F289" s="209" t="s">
        <v>351</v>
      </c>
      <c r="G289" s="197"/>
      <c r="H289" s="197"/>
      <c r="I289" s="197"/>
      <c r="J289" s="210">
        <f>BK289</f>
        <v>723697.1399999999</v>
      </c>
      <c r="K289" s="197"/>
      <c r="L289" s="201"/>
      <c r="M289" s="202"/>
      <c r="N289" s="203"/>
      <c r="O289" s="203"/>
      <c r="P289" s="204">
        <f>SUM(P290:P373)</f>
        <v>595.74400000000003</v>
      </c>
      <c r="Q289" s="203"/>
      <c r="R289" s="204">
        <f>SUM(R290:R373)</f>
        <v>2.50285</v>
      </c>
      <c r="S289" s="203"/>
      <c r="T289" s="205">
        <f>SUM(T290:T373)</f>
        <v>7.4880000000000004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6" t="s">
        <v>79</v>
      </c>
      <c r="AT289" s="207" t="s">
        <v>70</v>
      </c>
      <c r="AU289" s="207" t="s">
        <v>79</v>
      </c>
      <c r="AY289" s="206" t="s">
        <v>126</v>
      </c>
      <c r="BK289" s="208">
        <f>SUM(BK290:BK373)</f>
        <v>723697.1399999999</v>
      </c>
    </row>
    <row r="290" s="2" customFormat="1" ht="24.15" customHeight="1">
      <c r="A290" s="32"/>
      <c r="B290" s="33"/>
      <c r="C290" s="211" t="s">
        <v>229</v>
      </c>
      <c r="D290" s="211" t="s">
        <v>128</v>
      </c>
      <c r="E290" s="212" t="s">
        <v>352</v>
      </c>
      <c r="F290" s="213" t="s">
        <v>353</v>
      </c>
      <c r="G290" s="214" t="s">
        <v>251</v>
      </c>
      <c r="H290" s="215">
        <v>2</v>
      </c>
      <c r="I290" s="216">
        <v>207</v>
      </c>
      <c r="J290" s="216">
        <f>ROUND(I290*H290,2)</f>
        <v>414</v>
      </c>
      <c r="K290" s="217"/>
      <c r="L290" s="38"/>
      <c r="M290" s="218" t="s">
        <v>1</v>
      </c>
      <c r="N290" s="219" t="s">
        <v>36</v>
      </c>
      <c r="O290" s="220">
        <v>0</v>
      </c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22" t="s">
        <v>132</v>
      </c>
      <c r="AT290" s="222" t="s">
        <v>128</v>
      </c>
      <c r="AU290" s="222" t="s">
        <v>81</v>
      </c>
      <c r="AY290" s="17" t="s">
        <v>126</v>
      </c>
      <c r="BE290" s="223">
        <f>IF(N290="základní",J290,0)</f>
        <v>414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79</v>
      </c>
      <c r="BK290" s="223">
        <f>ROUND(I290*H290,2)</f>
        <v>414</v>
      </c>
      <c r="BL290" s="17" t="s">
        <v>132</v>
      </c>
      <c r="BM290" s="222" t="s">
        <v>354</v>
      </c>
    </row>
    <row r="291" s="13" customFormat="1">
      <c r="A291" s="13"/>
      <c r="B291" s="224"/>
      <c r="C291" s="225"/>
      <c r="D291" s="226" t="s">
        <v>133</v>
      </c>
      <c r="E291" s="227" t="s">
        <v>1</v>
      </c>
      <c r="F291" s="228" t="s">
        <v>327</v>
      </c>
      <c r="G291" s="225"/>
      <c r="H291" s="227" t="s">
        <v>1</v>
      </c>
      <c r="I291" s="225"/>
      <c r="J291" s="225"/>
      <c r="K291" s="225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133</v>
      </c>
      <c r="AU291" s="233" t="s">
        <v>81</v>
      </c>
      <c r="AV291" s="13" t="s">
        <v>79</v>
      </c>
      <c r="AW291" s="13" t="s">
        <v>28</v>
      </c>
      <c r="AX291" s="13" t="s">
        <v>71</v>
      </c>
      <c r="AY291" s="233" t="s">
        <v>126</v>
      </c>
    </row>
    <row r="292" s="14" customFormat="1">
      <c r="A292" s="14"/>
      <c r="B292" s="234"/>
      <c r="C292" s="235"/>
      <c r="D292" s="226" t="s">
        <v>133</v>
      </c>
      <c r="E292" s="236" t="s">
        <v>1</v>
      </c>
      <c r="F292" s="237" t="s">
        <v>355</v>
      </c>
      <c r="G292" s="235"/>
      <c r="H292" s="238">
        <v>2</v>
      </c>
      <c r="I292" s="235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3" t="s">
        <v>133</v>
      </c>
      <c r="AU292" s="243" t="s">
        <v>81</v>
      </c>
      <c r="AV292" s="14" t="s">
        <v>81</v>
      </c>
      <c r="AW292" s="14" t="s">
        <v>28</v>
      </c>
      <c r="AX292" s="14" t="s">
        <v>71</v>
      </c>
      <c r="AY292" s="243" t="s">
        <v>126</v>
      </c>
    </row>
    <row r="293" s="15" customFormat="1">
      <c r="A293" s="15"/>
      <c r="B293" s="244"/>
      <c r="C293" s="245"/>
      <c r="D293" s="226" t="s">
        <v>133</v>
      </c>
      <c r="E293" s="246" t="s">
        <v>1</v>
      </c>
      <c r="F293" s="247" t="s">
        <v>136</v>
      </c>
      <c r="G293" s="245"/>
      <c r="H293" s="248">
        <v>2</v>
      </c>
      <c r="I293" s="245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3" t="s">
        <v>133</v>
      </c>
      <c r="AU293" s="253" t="s">
        <v>81</v>
      </c>
      <c r="AV293" s="15" t="s">
        <v>132</v>
      </c>
      <c r="AW293" s="15" t="s">
        <v>28</v>
      </c>
      <c r="AX293" s="15" t="s">
        <v>79</v>
      </c>
      <c r="AY293" s="253" t="s">
        <v>126</v>
      </c>
    </row>
    <row r="294" s="2" customFormat="1" ht="14.4" customHeight="1">
      <c r="A294" s="32"/>
      <c r="B294" s="33"/>
      <c r="C294" s="254" t="s">
        <v>356</v>
      </c>
      <c r="D294" s="254" t="s">
        <v>191</v>
      </c>
      <c r="E294" s="255" t="s">
        <v>357</v>
      </c>
      <c r="F294" s="256" t="s">
        <v>358</v>
      </c>
      <c r="G294" s="257" t="s">
        <v>251</v>
      </c>
      <c r="H294" s="258">
        <v>2</v>
      </c>
      <c r="I294" s="259">
        <v>852</v>
      </c>
      <c r="J294" s="259">
        <f>ROUND(I294*H294,2)</f>
        <v>1704</v>
      </c>
      <c r="K294" s="260"/>
      <c r="L294" s="261"/>
      <c r="M294" s="262" t="s">
        <v>1</v>
      </c>
      <c r="N294" s="263" t="s">
        <v>36</v>
      </c>
      <c r="O294" s="220">
        <v>0</v>
      </c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22" t="s">
        <v>150</v>
      </c>
      <c r="AT294" s="222" t="s">
        <v>191</v>
      </c>
      <c r="AU294" s="222" t="s">
        <v>81</v>
      </c>
      <c r="AY294" s="17" t="s">
        <v>126</v>
      </c>
      <c r="BE294" s="223">
        <f>IF(N294="základní",J294,0)</f>
        <v>1704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7" t="s">
        <v>79</v>
      </c>
      <c r="BK294" s="223">
        <f>ROUND(I294*H294,2)</f>
        <v>1704</v>
      </c>
      <c r="BL294" s="17" t="s">
        <v>132</v>
      </c>
      <c r="BM294" s="222" t="s">
        <v>359</v>
      </c>
    </row>
    <row r="295" s="2" customFormat="1" ht="24.15" customHeight="1">
      <c r="A295" s="32"/>
      <c r="B295" s="33"/>
      <c r="C295" s="211" t="s">
        <v>234</v>
      </c>
      <c r="D295" s="211" t="s">
        <v>128</v>
      </c>
      <c r="E295" s="212" t="s">
        <v>360</v>
      </c>
      <c r="F295" s="213" t="s">
        <v>361</v>
      </c>
      <c r="G295" s="214" t="s">
        <v>251</v>
      </c>
      <c r="H295" s="215">
        <v>2</v>
      </c>
      <c r="I295" s="216">
        <v>186</v>
      </c>
      <c r="J295" s="216">
        <f>ROUND(I295*H295,2)</f>
        <v>372</v>
      </c>
      <c r="K295" s="217"/>
      <c r="L295" s="38"/>
      <c r="M295" s="218" t="s">
        <v>1</v>
      </c>
      <c r="N295" s="219" t="s">
        <v>36</v>
      </c>
      <c r="O295" s="220">
        <v>0</v>
      </c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222" t="s">
        <v>132</v>
      </c>
      <c r="AT295" s="222" t="s">
        <v>128</v>
      </c>
      <c r="AU295" s="222" t="s">
        <v>81</v>
      </c>
      <c r="AY295" s="17" t="s">
        <v>126</v>
      </c>
      <c r="BE295" s="223">
        <f>IF(N295="základní",J295,0)</f>
        <v>372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79</v>
      </c>
      <c r="BK295" s="223">
        <f>ROUND(I295*H295,2)</f>
        <v>372</v>
      </c>
      <c r="BL295" s="17" t="s">
        <v>132</v>
      </c>
      <c r="BM295" s="222" t="s">
        <v>362</v>
      </c>
    </row>
    <row r="296" s="2" customFormat="1" ht="14.4" customHeight="1">
      <c r="A296" s="32"/>
      <c r="B296" s="33"/>
      <c r="C296" s="254" t="s">
        <v>363</v>
      </c>
      <c r="D296" s="254" t="s">
        <v>191</v>
      </c>
      <c r="E296" s="255" t="s">
        <v>364</v>
      </c>
      <c r="F296" s="256" t="s">
        <v>365</v>
      </c>
      <c r="G296" s="257" t="s">
        <v>251</v>
      </c>
      <c r="H296" s="258">
        <v>2</v>
      </c>
      <c r="I296" s="259">
        <v>1020</v>
      </c>
      <c r="J296" s="259">
        <f>ROUND(I296*H296,2)</f>
        <v>2040</v>
      </c>
      <c r="K296" s="260"/>
      <c r="L296" s="261"/>
      <c r="M296" s="262" t="s">
        <v>1</v>
      </c>
      <c r="N296" s="263" t="s">
        <v>36</v>
      </c>
      <c r="O296" s="220">
        <v>0</v>
      </c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22" t="s">
        <v>150</v>
      </c>
      <c r="AT296" s="222" t="s">
        <v>191</v>
      </c>
      <c r="AU296" s="222" t="s">
        <v>81</v>
      </c>
      <c r="AY296" s="17" t="s">
        <v>126</v>
      </c>
      <c r="BE296" s="223">
        <f>IF(N296="základní",J296,0)</f>
        <v>2040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79</v>
      </c>
      <c r="BK296" s="223">
        <f>ROUND(I296*H296,2)</f>
        <v>2040</v>
      </c>
      <c r="BL296" s="17" t="s">
        <v>132</v>
      </c>
      <c r="BM296" s="222" t="s">
        <v>366</v>
      </c>
    </row>
    <row r="297" s="2" customFormat="1" ht="24.15" customHeight="1">
      <c r="A297" s="32"/>
      <c r="B297" s="33"/>
      <c r="C297" s="211" t="s">
        <v>367</v>
      </c>
      <c r="D297" s="211" t="s">
        <v>128</v>
      </c>
      <c r="E297" s="212" t="s">
        <v>368</v>
      </c>
      <c r="F297" s="213" t="s">
        <v>369</v>
      </c>
      <c r="G297" s="214" t="s">
        <v>201</v>
      </c>
      <c r="H297" s="215">
        <v>117</v>
      </c>
      <c r="I297" s="216">
        <v>320</v>
      </c>
      <c r="J297" s="216">
        <f>ROUND(I297*H297,2)</f>
        <v>37440</v>
      </c>
      <c r="K297" s="217"/>
      <c r="L297" s="38"/>
      <c r="M297" s="218" t="s">
        <v>1</v>
      </c>
      <c r="N297" s="219" t="s">
        <v>36</v>
      </c>
      <c r="O297" s="220">
        <v>0.97299999999999998</v>
      </c>
      <c r="P297" s="220">
        <f>O297*H297</f>
        <v>113.84099999999999</v>
      </c>
      <c r="Q297" s="220">
        <v>0</v>
      </c>
      <c r="R297" s="220">
        <f>Q297*H297</f>
        <v>0</v>
      </c>
      <c r="S297" s="220">
        <v>0.064000000000000001</v>
      </c>
      <c r="T297" s="221">
        <f>S297*H297</f>
        <v>7.4880000000000004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22" t="s">
        <v>132</v>
      </c>
      <c r="AT297" s="222" t="s">
        <v>128</v>
      </c>
      <c r="AU297" s="222" t="s">
        <v>81</v>
      </c>
      <c r="AY297" s="17" t="s">
        <v>126</v>
      </c>
      <c r="BE297" s="223">
        <f>IF(N297="základní",J297,0)</f>
        <v>37440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7" t="s">
        <v>79</v>
      </c>
      <c r="BK297" s="223">
        <f>ROUND(I297*H297,2)</f>
        <v>37440</v>
      </c>
      <c r="BL297" s="17" t="s">
        <v>132</v>
      </c>
      <c r="BM297" s="222" t="s">
        <v>370</v>
      </c>
    </row>
    <row r="298" s="2" customFormat="1" ht="24.15" customHeight="1">
      <c r="A298" s="32"/>
      <c r="B298" s="33"/>
      <c r="C298" s="211" t="s">
        <v>371</v>
      </c>
      <c r="D298" s="211" t="s">
        <v>128</v>
      </c>
      <c r="E298" s="212" t="s">
        <v>372</v>
      </c>
      <c r="F298" s="213" t="s">
        <v>373</v>
      </c>
      <c r="G298" s="214" t="s">
        <v>201</v>
      </c>
      <c r="H298" s="215">
        <v>40</v>
      </c>
      <c r="I298" s="216">
        <v>1740</v>
      </c>
      <c r="J298" s="216">
        <f>ROUND(I298*H298,2)</f>
        <v>69600</v>
      </c>
      <c r="K298" s="217"/>
      <c r="L298" s="38"/>
      <c r="M298" s="218" t="s">
        <v>1</v>
      </c>
      <c r="N298" s="219" t="s">
        <v>36</v>
      </c>
      <c r="O298" s="220">
        <v>1.8520000000000001</v>
      </c>
      <c r="P298" s="220">
        <f>O298*H298</f>
        <v>74.079999999999998</v>
      </c>
      <c r="Q298" s="220">
        <v>0.054239999999999997</v>
      </c>
      <c r="R298" s="220">
        <f>Q298*H298</f>
        <v>2.1696</v>
      </c>
      <c r="S298" s="220">
        <v>0</v>
      </c>
      <c r="T298" s="22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22" t="s">
        <v>132</v>
      </c>
      <c r="AT298" s="222" t="s">
        <v>128</v>
      </c>
      <c r="AU298" s="222" t="s">
        <v>81</v>
      </c>
      <c r="AY298" s="17" t="s">
        <v>126</v>
      </c>
      <c r="BE298" s="223">
        <f>IF(N298="základní",J298,0)</f>
        <v>69600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7" t="s">
        <v>79</v>
      </c>
      <c r="BK298" s="223">
        <f>ROUND(I298*H298,2)</f>
        <v>69600</v>
      </c>
      <c r="BL298" s="17" t="s">
        <v>132</v>
      </c>
      <c r="BM298" s="222" t="s">
        <v>374</v>
      </c>
    </row>
    <row r="299" s="14" customFormat="1">
      <c r="A299" s="14"/>
      <c r="B299" s="234"/>
      <c r="C299" s="235"/>
      <c r="D299" s="226" t="s">
        <v>133</v>
      </c>
      <c r="E299" s="236" t="s">
        <v>1</v>
      </c>
      <c r="F299" s="237" t="s">
        <v>375</v>
      </c>
      <c r="G299" s="235"/>
      <c r="H299" s="238">
        <v>40</v>
      </c>
      <c r="I299" s="235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3" t="s">
        <v>133</v>
      </c>
      <c r="AU299" s="243" t="s">
        <v>81</v>
      </c>
      <c r="AV299" s="14" t="s">
        <v>81</v>
      </c>
      <c r="AW299" s="14" t="s">
        <v>28</v>
      </c>
      <c r="AX299" s="14" t="s">
        <v>79</v>
      </c>
      <c r="AY299" s="243" t="s">
        <v>126</v>
      </c>
    </row>
    <row r="300" s="2" customFormat="1" ht="24.15" customHeight="1">
      <c r="A300" s="32"/>
      <c r="B300" s="33"/>
      <c r="C300" s="211" t="s">
        <v>376</v>
      </c>
      <c r="D300" s="211" t="s">
        <v>128</v>
      </c>
      <c r="E300" s="212" t="s">
        <v>377</v>
      </c>
      <c r="F300" s="213" t="s">
        <v>378</v>
      </c>
      <c r="G300" s="214" t="s">
        <v>201</v>
      </c>
      <c r="H300" s="215">
        <v>117</v>
      </c>
      <c r="I300" s="216">
        <v>464</v>
      </c>
      <c r="J300" s="216">
        <f>ROUND(I300*H300,2)</f>
        <v>54288</v>
      </c>
      <c r="K300" s="217"/>
      <c r="L300" s="38"/>
      <c r="M300" s="218" t="s">
        <v>1</v>
      </c>
      <c r="N300" s="219" t="s">
        <v>36</v>
      </c>
      <c r="O300" s="220">
        <v>0.89900000000000002</v>
      </c>
      <c r="P300" s="220">
        <f>O300*H300</f>
        <v>105.18300000000001</v>
      </c>
      <c r="Q300" s="220">
        <v>0.0022499999999999998</v>
      </c>
      <c r="R300" s="220">
        <f>Q300*H300</f>
        <v>0.26324999999999998</v>
      </c>
      <c r="S300" s="220">
        <v>0</v>
      </c>
      <c r="T300" s="22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22" t="s">
        <v>132</v>
      </c>
      <c r="AT300" s="222" t="s">
        <v>128</v>
      </c>
      <c r="AU300" s="222" t="s">
        <v>81</v>
      </c>
      <c r="AY300" s="17" t="s">
        <v>126</v>
      </c>
      <c r="BE300" s="223">
        <f>IF(N300="základní",J300,0)</f>
        <v>54288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7" t="s">
        <v>79</v>
      </c>
      <c r="BK300" s="223">
        <f>ROUND(I300*H300,2)</f>
        <v>54288</v>
      </c>
      <c r="BL300" s="17" t="s">
        <v>132</v>
      </c>
      <c r="BM300" s="222" t="s">
        <v>379</v>
      </c>
    </row>
    <row r="301" s="14" customFormat="1">
      <c r="A301" s="14"/>
      <c r="B301" s="234"/>
      <c r="C301" s="235"/>
      <c r="D301" s="226" t="s">
        <v>133</v>
      </c>
      <c r="E301" s="236" t="s">
        <v>1</v>
      </c>
      <c r="F301" s="237" t="s">
        <v>380</v>
      </c>
      <c r="G301" s="235"/>
      <c r="H301" s="238">
        <v>117</v>
      </c>
      <c r="I301" s="235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3" t="s">
        <v>133</v>
      </c>
      <c r="AU301" s="243" t="s">
        <v>81</v>
      </c>
      <c r="AV301" s="14" t="s">
        <v>81</v>
      </c>
      <c r="AW301" s="14" t="s">
        <v>28</v>
      </c>
      <c r="AX301" s="14" t="s">
        <v>79</v>
      </c>
      <c r="AY301" s="243" t="s">
        <v>126</v>
      </c>
    </row>
    <row r="302" s="2" customFormat="1" ht="24.15" customHeight="1">
      <c r="A302" s="32"/>
      <c r="B302" s="33"/>
      <c r="C302" s="254" t="s">
        <v>381</v>
      </c>
      <c r="D302" s="254" t="s">
        <v>191</v>
      </c>
      <c r="E302" s="255" t="s">
        <v>382</v>
      </c>
      <c r="F302" s="256" t="s">
        <v>383</v>
      </c>
      <c r="G302" s="257" t="s">
        <v>178</v>
      </c>
      <c r="H302" s="258">
        <v>0.070000000000000007</v>
      </c>
      <c r="I302" s="259">
        <v>33000</v>
      </c>
      <c r="J302" s="259">
        <f>ROUND(I302*H302,2)</f>
        <v>2310</v>
      </c>
      <c r="K302" s="260"/>
      <c r="L302" s="261"/>
      <c r="M302" s="262" t="s">
        <v>1</v>
      </c>
      <c r="N302" s="263" t="s">
        <v>36</v>
      </c>
      <c r="O302" s="220">
        <v>0</v>
      </c>
      <c r="P302" s="220">
        <f>O302*H302</f>
        <v>0</v>
      </c>
      <c r="Q302" s="220">
        <v>1</v>
      </c>
      <c r="R302" s="220">
        <f>Q302*H302</f>
        <v>0.070000000000000007</v>
      </c>
      <c r="S302" s="220">
        <v>0</v>
      </c>
      <c r="T302" s="22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22" t="s">
        <v>150</v>
      </c>
      <c r="AT302" s="222" t="s">
        <v>191</v>
      </c>
      <c r="AU302" s="222" t="s">
        <v>81</v>
      </c>
      <c r="AY302" s="17" t="s">
        <v>126</v>
      </c>
      <c r="BE302" s="223">
        <f>IF(N302="základní",J302,0)</f>
        <v>2310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7" t="s">
        <v>79</v>
      </c>
      <c r="BK302" s="223">
        <f>ROUND(I302*H302,2)</f>
        <v>2310</v>
      </c>
      <c r="BL302" s="17" t="s">
        <v>132</v>
      </c>
      <c r="BM302" s="222" t="s">
        <v>384</v>
      </c>
    </row>
    <row r="303" s="13" customFormat="1">
      <c r="A303" s="13"/>
      <c r="B303" s="224"/>
      <c r="C303" s="225"/>
      <c r="D303" s="226" t="s">
        <v>133</v>
      </c>
      <c r="E303" s="227" t="s">
        <v>1</v>
      </c>
      <c r="F303" s="228" t="s">
        <v>385</v>
      </c>
      <c r="G303" s="225"/>
      <c r="H303" s="227" t="s">
        <v>1</v>
      </c>
      <c r="I303" s="225"/>
      <c r="J303" s="225"/>
      <c r="K303" s="225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133</v>
      </c>
      <c r="AU303" s="233" t="s">
        <v>81</v>
      </c>
      <c r="AV303" s="13" t="s">
        <v>79</v>
      </c>
      <c r="AW303" s="13" t="s">
        <v>28</v>
      </c>
      <c r="AX303" s="13" t="s">
        <v>71</v>
      </c>
      <c r="AY303" s="233" t="s">
        <v>126</v>
      </c>
    </row>
    <row r="304" s="14" customFormat="1">
      <c r="A304" s="14"/>
      <c r="B304" s="234"/>
      <c r="C304" s="235"/>
      <c r="D304" s="226" t="s">
        <v>133</v>
      </c>
      <c r="E304" s="236" t="s">
        <v>1</v>
      </c>
      <c r="F304" s="237" t="s">
        <v>386</v>
      </c>
      <c r="G304" s="235"/>
      <c r="H304" s="238">
        <v>0.070000000000000007</v>
      </c>
      <c r="I304" s="235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133</v>
      </c>
      <c r="AU304" s="243" t="s">
        <v>81</v>
      </c>
      <c r="AV304" s="14" t="s">
        <v>81</v>
      </c>
      <c r="AW304" s="14" t="s">
        <v>28</v>
      </c>
      <c r="AX304" s="14" t="s">
        <v>79</v>
      </c>
      <c r="AY304" s="243" t="s">
        <v>126</v>
      </c>
    </row>
    <row r="305" s="2" customFormat="1" ht="24.15" customHeight="1">
      <c r="A305" s="32"/>
      <c r="B305" s="33"/>
      <c r="C305" s="211" t="s">
        <v>238</v>
      </c>
      <c r="D305" s="211" t="s">
        <v>128</v>
      </c>
      <c r="E305" s="212" t="s">
        <v>387</v>
      </c>
      <c r="F305" s="213" t="s">
        <v>388</v>
      </c>
      <c r="G305" s="214" t="s">
        <v>251</v>
      </c>
      <c r="H305" s="215">
        <v>50</v>
      </c>
      <c r="I305" s="216">
        <v>357</v>
      </c>
      <c r="J305" s="216">
        <f>ROUND(I305*H305,2)</f>
        <v>17850</v>
      </c>
      <c r="K305" s="217"/>
      <c r="L305" s="38"/>
      <c r="M305" s="218" t="s">
        <v>1</v>
      </c>
      <c r="N305" s="219" t="s">
        <v>36</v>
      </c>
      <c r="O305" s="220">
        <v>0</v>
      </c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22" t="s">
        <v>132</v>
      </c>
      <c r="AT305" s="222" t="s">
        <v>128</v>
      </c>
      <c r="AU305" s="222" t="s">
        <v>81</v>
      </c>
      <c r="AY305" s="17" t="s">
        <v>126</v>
      </c>
      <c r="BE305" s="223">
        <f>IF(N305="základní",J305,0)</f>
        <v>17850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79</v>
      </c>
      <c r="BK305" s="223">
        <f>ROUND(I305*H305,2)</f>
        <v>17850</v>
      </c>
      <c r="BL305" s="17" t="s">
        <v>132</v>
      </c>
      <c r="BM305" s="222" t="s">
        <v>389</v>
      </c>
    </row>
    <row r="306" s="14" customFormat="1">
      <c r="A306" s="14"/>
      <c r="B306" s="234"/>
      <c r="C306" s="235"/>
      <c r="D306" s="226" t="s">
        <v>133</v>
      </c>
      <c r="E306" s="236" t="s">
        <v>1</v>
      </c>
      <c r="F306" s="237" t="s">
        <v>390</v>
      </c>
      <c r="G306" s="235"/>
      <c r="H306" s="238">
        <v>50</v>
      </c>
      <c r="I306" s="235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133</v>
      </c>
      <c r="AU306" s="243" t="s">
        <v>81</v>
      </c>
      <c r="AV306" s="14" t="s">
        <v>81</v>
      </c>
      <c r="AW306" s="14" t="s">
        <v>28</v>
      </c>
      <c r="AX306" s="14" t="s">
        <v>71</v>
      </c>
      <c r="AY306" s="243" t="s">
        <v>126</v>
      </c>
    </row>
    <row r="307" s="15" customFormat="1">
      <c r="A307" s="15"/>
      <c r="B307" s="244"/>
      <c r="C307" s="245"/>
      <c r="D307" s="226" t="s">
        <v>133</v>
      </c>
      <c r="E307" s="246" t="s">
        <v>1</v>
      </c>
      <c r="F307" s="247" t="s">
        <v>136</v>
      </c>
      <c r="G307" s="245"/>
      <c r="H307" s="248">
        <v>50</v>
      </c>
      <c r="I307" s="245"/>
      <c r="J307" s="245"/>
      <c r="K307" s="245"/>
      <c r="L307" s="249"/>
      <c r="M307" s="250"/>
      <c r="N307" s="251"/>
      <c r="O307" s="251"/>
      <c r="P307" s="251"/>
      <c r="Q307" s="251"/>
      <c r="R307" s="251"/>
      <c r="S307" s="251"/>
      <c r="T307" s="25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3" t="s">
        <v>133</v>
      </c>
      <c r="AU307" s="253" t="s">
        <v>81</v>
      </c>
      <c r="AV307" s="15" t="s">
        <v>132</v>
      </c>
      <c r="AW307" s="15" t="s">
        <v>28</v>
      </c>
      <c r="AX307" s="15" t="s">
        <v>79</v>
      </c>
      <c r="AY307" s="253" t="s">
        <v>126</v>
      </c>
    </row>
    <row r="308" s="2" customFormat="1" ht="14.4" customHeight="1">
      <c r="A308" s="32"/>
      <c r="B308" s="33"/>
      <c r="C308" s="211" t="s">
        <v>391</v>
      </c>
      <c r="D308" s="211" t="s">
        <v>128</v>
      </c>
      <c r="E308" s="212" t="s">
        <v>392</v>
      </c>
      <c r="F308" s="213" t="s">
        <v>393</v>
      </c>
      <c r="G308" s="214" t="s">
        <v>251</v>
      </c>
      <c r="H308" s="215">
        <v>6</v>
      </c>
      <c r="I308" s="216">
        <v>1680</v>
      </c>
      <c r="J308" s="216">
        <f>ROUND(I308*H308,2)</f>
        <v>10080</v>
      </c>
      <c r="K308" s="217"/>
      <c r="L308" s="38"/>
      <c r="M308" s="218" t="s">
        <v>1</v>
      </c>
      <c r="N308" s="219" t="s">
        <v>36</v>
      </c>
      <c r="O308" s="220">
        <v>0</v>
      </c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222" t="s">
        <v>132</v>
      </c>
      <c r="AT308" s="222" t="s">
        <v>128</v>
      </c>
      <c r="AU308" s="222" t="s">
        <v>81</v>
      </c>
      <c r="AY308" s="17" t="s">
        <v>126</v>
      </c>
      <c r="BE308" s="223">
        <f>IF(N308="základní",J308,0)</f>
        <v>10080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79</v>
      </c>
      <c r="BK308" s="223">
        <f>ROUND(I308*H308,2)</f>
        <v>10080</v>
      </c>
      <c r="BL308" s="17" t="s">
        <v>132</v>
      </c>
      <c r="BM308" s="222" t="s">
        <v>394</v>
      </c>
    </row>
    <row r="309" s="13" customFormat="1">
      <c r="A309" s="13"/>
      <c r="B309" s="224"/>
      <c r="C309" s="225"/>
      <c r="D309" s="226" t="s">
        <v>133</v>
      </c>
      <c r="E309" s="227" t="s">
        <v>1</v>
      </c>
      <c r="F309" s="228" t="s">
        <v>327</v>
      </c>
      <c r="G309" s="225"/>
      <c r="H309" s="227" t="s">
        <v>1</v>
      </c>
      <c r="I309" s="225"/>
      <c r="J309" s="225"/>
      <c r="K309" s="225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133</v>
      </c>
      <c r="AU309" s="233" t="s">
        <v>81</v>
      </c>
      <c r="AV309" s="13" t="s">
        <v>79</v>
      </c>
      <c r="AW309" s="13" t="s">
        <v>28</v>
      </c>
      <c r="AX309" s="13" t="s">
        <v>71</v>
      </c>
      <c r="AY309" s="233" t="s">
        <v>126</v>
      </c>
    </row>
    <row r="310" s="13" customFormat="1">
      <c r="A310" s="13"/>
      <c r="B310" s="224"/>
      <c r="C310" s="225"/>
      <c r="D310" s="226" t="s">
        <v>133</v>
      </c>
      <c r="E310" s="227" t="s">
        <v>1</v>
      </c>
      <c r="F310" s="228" t="s">
        <v>395</v>
      </c>
      <c r="G310" s="225"/>
      <c r="H310" s="227" t="s">
        <v>1</v>
      </c>
      <c r="I310" s="225"/>
      <c r="J310" s="225"/>
      <c r="K310" s="225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133</v>
      </c>
      <c r="AU310" s="233" t="s">
        <v>81</v>
      </c>
      <c r="AV310" s="13" t="s">
        <v>79</v>
      </c>
      <c r="AW310" s="13" t="s">
        <v>28</v>
      </c>
      <c r="AX310" s="13" t="s">
        <v>71</v>
      </c>
      <c r="AY310" s="233" t="s">
        <v>126</v>
      </c>
    </row>
    <row r="311" s="14" customFormat="1">
      <c r="A311" s="14"/>
      <c r="B311" s="234"/>
      <c r="C311" s="235"/>
      <c r="D311" s="226" t="s">
        <v>133</v>
      </c>
      <c r="E311" s="236" t="s">
        <v>1</v>
      </c>
      <c r="F311" s="237" t="s">
        <v>396</v>
      </c>
      <c r="G311" s="235"/>
      <c r="H311" s="238">
        <v>6</v>
      </c>
      <c r="I311" s="235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133</v>
      </c>
      <c r="AU311" s="243" t="s">
        <v>81</v>
      </c>
      <c r="AV311" s="14" t="s">
        <v>81</v>
      </c>
      <c r="AW311" s="14" t="s">
        <v>28</v>
      </c>
      <c r="AX311" s="14" t="s">
        <v>71</v>
      </c>
      <c r="AY311" s="243" t="s">
        <v>126</v>
      </c>
    </row>
    <row r="312" s="15" customFormat="1">
      <c r="A312" s="15"/>
      <c r="B312" s="244"/>
      <c r="C312" s="245"/>
      <c r="D312" s="226" t="s">
        <v>133</v>
      </c>
      <c r="E312" s="246" t="s">
        <v>1</v>
      </c>
      <c r="F312" s="247" t="s">
        <v>136</v>
      </c>
      <c r="G312" s="245"/>
      <c r="H312" s="248">
        <v>6</v>
      </c>
      <c r="I312" s="245"/>
      <c r="J312" s="245"/>
      <c r="K312" s="245"/>
      <c r="L312" s="249"/>
      <c r="M312" s="250"/>
      <c r="N312" s="251"/>
      <c r="O312" s="251"/>
      <c r="P312" s="251"/>
      <c r="Q312" s="251"/>
      <c r="R312" s="251"/>
      <c r="S312" s="251"/>
      <c r="T312" s="25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3" t="s">
        <v>133</v>
      </c>
      <c r="AU312" s="253" t="s">
        <v>81</v>
      </c>
      <c r="AV312" s="15" t="s">
        <v>132</v>
      </c>
      <c r="AW312" s="15" t="s">
        <v>28</v>
      </c>
      <c r="AX312" s="15" t="s">
        <v>79</v>
      </c>
      <c r="AY312" s="253" t="s">
        <v>126</v>
      </c>
    </row>
    <row r="313" s="2" customFormat="1" ht="24.15" customHeight="1">
      <c r="A313" s="32"/>
      <c r="B313" s="33"/>
      <c r="C313" s="211" t="s">
        <v>242</v>
      </c>
      <c r="D313" s="211" t="s">
        <v>128</v>
      </c>
      <c r="E313" s="212" t="s">
        <v>397</v>
      </c>
      <c r="F313" s="213" t="s">
        <v>398</v>
      </c>
      <c r="G313" s="214" t="s">
        <v>251</v>
      </c>
      <c r="H313" s="215">
        <v>6</v>
      </c>
      <c r="I313" s="216">
        <v>3910</v>
      </c>
      <c r="J313" s="216">
        <f>ROUND(I313*H313,2)</f>
        <v>23460</v>
      </c>
      <c r="K313" s="217"/>
      <c r="L313" s="38"/>
      <c r="M313" s="218" t="s">
        <v>1</v>
      </c>
      <c r="N313" s="219" t="s">
        <v>36</v>
      </c>
      <c r="O313" s="220">
        <v>0</v>
      </c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22" t="s">
        <v>132</v>
      </c>
      <c r="AT313" s="222" t="s">
        <v>128</v>
      </c>
      <c r="AU313" s="222" t="s">
        <v>81</v>
      </c>
      <c r="AY313" s="17" t="s">
        <v>126</v>
      </c>
      <c r="BE313" s="223">
        <f>IF(N313="základní",J313,0)</f>
        <v>23460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79</v>
      </c>
      <c r="BK313" s="223">
        <f>ROUND(I313*H313,2)</f>
        <v>23460</v>
      </c>
      <c r="BL313" s="17" t="s">
        <v>132</v>
      </c>
      <c r="BM313" s="222" t="s">
        <v>399</v>
      </c>
    </row>
    <row r="314" s="13" customFormat="1">
      <c r="A314" s="13"/>
      <c r="B314" s="224"/>
      <c r="C314" s="225"/>
      <c r="D314" s="226" t="s">
        <v>133</v>
      </c>
      <c r="E314" s="227" t="s">
        <v>1</v>
      </c>
      <c r="F314" s="228" t="s">
        <v>327</v>
      </c>
      <c r="G314" s="225"/>
      <c r="H314" s="227" t="s">
        <v>1</v>
      </c>
      <c r="I314" s="225"/>
      <c r="J314" s="225"/>
      <c r="K314" s="225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133</v>
      </c>
      <c r="AU314" s="233" t="s">
        <v>81</v>
      </c>
      <c r="AV314" s="13" t="s">
        <v>79</v>
      </c>
      <c r="AW314" s="13" t="s">
        <v>28</v>
      </c>
      <c r="AX314" s="13" t="s">
        <v>71</v>
      </c>
      <c r="AY314" s="233" t="s">
        <v>126</v>
      </c>
    </row>
    <row r="315" s="14" customFormat="1">
      <c r="A315" s="14"/>
      <c r="B315" s="234"/>
      <c r="C315" s="235"/>
      <c r="D315" s="226" t="s">
        <v>133</v>
      </c>
      <c r="E315" s="236" t="s">
        <v>1</v>
      </c>
      <c r="F315" s="237" t="s">
        <v>400</v>
      </c>
      <c r="G315" s="235"/>
      <c r="H315" s="238">
        <v>6</v>
      </c>
      <c r="I315" s="235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3" t="s">
        <v>133</v>
      </c>
      <c r="AU315" s="243" t="s">
        <v>81</v>
      </c>
      <c r="AV315" s="14" t="s">
        <v>81</v>
      </c>
      <c r="AW315" s="14" t="s">
        <v>28</v>
      </c>
      <c r="AX315" s="14" t="s">
        <v>71</v>
      </c>
      <c r="AY315" s="243" t="s">
        <v>126</v>
      </c>
    </row>
    <row r="316" s="15" customFormat="1">
      <c r="A316" s="15"/>
      <c r="B316" s="244"/>
      <c r="C316" s="245"/>
      <c r="D316" s="226" t="s">
        <v>133</v>
      </c>
      <c r="E316" s="246" t="s">
        <v>1</v>
      </c>
      <c r="F316" s="247" t="s">
        <v>136</v>
      </c>
      <c r="G316" s="245"/>
      <c r="H316" s="248">
        <v>6</v>
      </c>
      <c r="I316" s="245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3" t="s">
        <v>133</v>
      </c>
      <c r="AU316" s="253" t="s">
        <v>81</v>
      </c>
      <c r="AV316" s="15" t="s">
        <v>132</v>
      </c>
      <c r="AW316" s="15" t="s">
        <v>28</v>
      </c>
      <c r="AX316" s="15" t="s">
        <v>79</v>
      </c>
      <c r="AY316" s="253" t="s">
        <v>126</v>
      </c>
    </row>
    <row r="317" s="2" customFormat="1" ht="14.4" customHeight="1">
      <c r="A317" s="32"/>
      <c r="B317" s="33"/>
      <c r="C317" s="211" t="s">
        <v>252</v>
      </c>
      <c r="D317" s="211" t="s">
        <v>128</v>
      </c>
      <c r="E317" s="212" t="s">
        <v>401</v>
      </c>
      <c r="F317" s="213" t="s">
        <v>402</v>
      </c>
      <c r="G317" s="214" t="s">
        <v>131</v>
      </c>
      <c r="H317" s="215">
        <v>312</v>
      </c>
      <c r="I317" s="216">
        <v>21.199999999999999</v>
      </c>
      <c r="J317" s="216">
        <f>ROUND(I317*H317,2)</f>
        <v>6614.3999999999996</v>
      </c>
      <c r="K317" s="217"/>
      <c r="L317" s="38"/>
      <c r="M317" s="218" t="s">
        <v>1</v>
      </c>
      <c r="N317" s="219" t="s">
        <v>36</v>
      </c>
      <c r="O317" s="220">
        <v>0</v>
      </c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222" t="s">
        <v>132</v>
      </c>
      <c r="AT317" s="222" t="s">
        <v>128</v>
      </c>
      <c r="AU317" s="222" t="s">
        <v>81</v>
      </c>
      <c r="AY317" s="17" t="s">
        <v>126</v>
      </c>
      <c r="BE317" s="223">
        <f>IF(N317="základní",J317,0)</f>
        <v>6614.3999999999996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79</v>
      </c>
      <c r="BK317" s="223">
        <f>ROUND(I317*H317,2)</f>
        <v>6614.3999999999996</v>
      </c>
      <c r="BL317" s="17" t="s">
        <v>132</v>
      </c>
      <c r="BM317" s="222" t="s">
        <v>270</v>
      </c>
    </row>
    <row r="318" s="14" customFormat="1">
      <c r="A318" s="14"/>
      <c r="B318" s="234"/>
      <c r="C318" s="235"/>
      <c r="D318" s="226" t="s">
        <v>133</v>
      </c>
      <c r="E318" s="236" t="s">
        <v>1</v>
      </c>
      <c r="F318" s="237" t="s">
        <v>403</v>
      </c>
      <c r="G318" s="235"/>
      <c r="H318" s="238">
        <v>312</v>
      </c>
      <c r="I318" s="235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133</v>
      </c>
      <c r="AU318" s="243" t="s">
        <v>81</v>
      </c>
      <c r="AV318" s="14" t="s">
        <v>81</v>
      </c>
      <c r="AW318" s="14" t="s">
        <v>28</v>
      </c>
      <c r="AX318" s="14" t="s">
        <v>71</v>
      </c>
      <c r="AY318" s="243" t="s">
        <v>126</v>
      </c>
    </row>
    <row r="319" s="15" customFormat="1">
      <c r="A319" s="15"/>
      <c r="B319" s="244"/>
      <c r="C319" s="245"/>
      <c r="D319" s="226" t="s">
        <v>133</v>
      </c>
      <c r="E319" s="246" t="s">
        <v>1</v>
      </c>
      <c r="F319" s="247" t="s">
        <v>136</v>
      </c>
      <c r="G319" s="245"/>
      <c r="H319" s="248">
        <v>312</v>
      </c>
      <c r="I319" s="245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3" t="s">
        <v>133</v>
      </c>
      <c r="AU319" s="253" t="s">
        <v>81</v>
      </c>
      <c r="AV319" s="15" t="s">
        <v>132</v>
      </c>
      <c r="AW319" s="15" t="s">
        <v>28</v>
      </c>
      <c r="AX319" s="15" t="s">
        <v>79</v>
      </c>
      <c r="AY319" s="253" t="s">
        <v>126</v>
      </c>
    </row>
    <row r="320" s="2" customFormat="1" ht="14.4" customHeight="1">
      <c r="A320" s="32"/>
      <c r="B320" s="33"/>
      <c r="C320" s="211" t="s">
        <v>404</v>
      </c>
      <c r="D320" s="211" t="s">
        <v>128</v>
      </c>
      <c r="E320" s="212" t="s">
        <v>405</v>
      </c>
      <c r="F320" s="213" t="s">
        <v>406</v>
      </c>
      <c r="G320" s="214" t="s">
        <v>131</v>
      </c>
      <c r="H320" s="215">
        <v>12168</v>
      </c>
      <c r="I320" s="216">
        <v>1.03</v>
      </c>
      <c r="J320" s="216">
        <f>ROUND(I320*H320,2)</f>
        <v>12533.040000000001</v>
      </c>
      <c r="K320" s="217"/>
      <c r="L320" s="38"/>
      <c r="M320" s="218" t="s">
        <v>1</v>
      </c>
      <c r="N320" s="219" t="s">
        <v>36</v>
      </c>
      <c r="O320" s="220">
        <v>0</v>
      </c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22" t="s">
        <v>132</v>
      </c>
      <c r="AT320" s="222" t="s">
        <v>128</v>
      </c>
      <c r="AU320" s="222" t="s">
        <v>81</v>
      </c>
      <c r="AY320" s="17" t="s">
        <v>126</v>
      </c>
      <c r="BE320" s="223">
        <f>IF(N320="základní",J320,0)</f>
        <v>12533.040000000001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7" t="s">
        <v>79</v>
      </c>
      <c r="BK320" s="223">
        <f>ROUND(I320*H320,2)</f>
        <v>12533.040000000001</v>
      </c>
      <c r="BL320" s="17" t="s">
        <v>132</v>
      </c>
      <c r="BM320" s="222" t="s">
        <v>407</v>
      </c>
    </row>
    <row r="321" s="14" customFormat="1">
      <c r="A321" s="14"/>
      <c r="B321" s="234"/>
      <c r="C321" s="235"/>
      <c r="D321" s="226" t="s">
        <v>133</v>
      </c>
      <c r="E321" s="236" t="s">
        <v>1</v>
      </c>
      <c r="F321" s="237" t="s">
        <v>408</v>
      </c>
      <c r="G321" s="235"/>
      <c r="H321" s="238">
        <v>12168</v>
      </c>
      <c r="I321" s="235"/>
      <c r="J321" s="235"/>
      <c r="K321" s="235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133</v>
      </c>
      <c r="AU321" s="243" t="s">
        <v>81</v>
      </c>
      <c r="AV321" s="14" t="s">
        <v>81</v>
      </c>
      <c r="AW321" s="14" t="s">
        <v>28</v>
      </c>
      <c r="AX321" s="14" t="s">
        <v>71</v>
      </c>
      <c r="AY321" s="243" t="s">
        <v>126</v>
      </c>
    </row>
    <row r="322" s="15" customFormat="1">
      <c r="A322" s="15"/>
      <c r="B322" s="244"/>
      <c r="C322" s="245"/>
      <c r="D322" s="226" t="s">
        <v>133</v>
      </c>
      <c r="E322" s="246" t="s">
        <v>1</v>
      </c>
      <c r="F322" s="247" t="s">
        <v>136</v>
      </c>
      <c r="G322" s="245"/>
      <c r="H322" s="248">
        <v>12168</v>
      </c>
      <c r="I322" s="245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3" t="s">
        <v>133</v>
      </c>
      <c r="AU322" s="253" t="s">
        <v>81</v>
      </c>
      <c r="AV322" s="15" t="s">
        <v>132</v>
      </c>
      <c r="AW322" s="15" t="s">
        <v>28</v>
      </c>
      <c r="AX322" s="15" t="s">
        <v>79</v>
      </c>
      <c r="AY322" s="253" t="s">
        <v>126</v>
      </c>
    </row>
    <row r="323" s="2" customFormat="1" ht="14.4" customHeight="1">
      <c r="A323" s="32"/>
      <c r="B323" s="33"/>
      <c r="C323" s="211" t="s">
        <v>257</v>
      </c>
      <c r="D323" s="211" t="s">
        <v>128</v>
      </c>
      <c r="E323" s="212" t="s">
        <v>409</v>
      </c>
      <c r="F323" s="213" t="s">
        <v>410</v>
      </c>
      <c r="G323" s="214" t="s">
        <v>131</v>
      </c>
      <c r="H323" s="215">
        <v>312</v>
      </c>
      <c r="I323" s="216">
        <v>14.199999999999999</v>
      </c>
      <c r="J323" s="216">
        <f>ROUND(I323*H323,2)</f>
        <v>4430.3999999999996</v>
      </c>
      <c r="K323" s="217"/>
      <c r="L323" s="38"/>
      <c r="M323" s="218" t="s">
        <v>1</v>
      </c>
      <c r="N323" s="219" t="s">
        <v>36</v>
      </c>
      <c r="O323" s="220">
        <v>0</v>
      </c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222" t="s">
        <v>132</v>
      </c>
      <c r="AT323" s="222" t="s">
        <v>128</v>
      </c>
      <c r="AU323" s="222" t="s">
        <v>81</v>
      </c>
      <c r="AY323" s="17" t="s">
        <v>126</v>
      </c>
      <c r="BE323" s="223">
        <f>IF(N323="základní",J323,0)</f>
        <v>4430.3999999999996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79</v>
      </c>
      <c r="BK323" s="223">
        <f>ROUND(I323*H323,2)</f>
        <v>4430.3999999999996</v>
      </c>
      <c r="BL323" s="17" t="s">
        <v>132</v>
      </c>
      <c r="BM323" s="222" t="s">
        <v>285</v>
      </c>
    </row>
    <row r="324" s="14" customFormat="1">
      <c r="A324" s="14"/>
      <c r="B324" s="234"/>
      <c r="C324" s="235"/>
      <c r="D324" s="226" t="s">
        <v>133</v>
      </c>
      <c r="E324" s="236" t="s">
        <v>1</v>
      </c>
      <c r="F324" s="237" t="s">
        <v>403</v>
      </c>
      <c r="G324" s="235"/>
      <c r="H324" s="238">
        <v>312</v>
      </c>
      <c r="I324" s="235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133</v>
      </c>
      <c r="AU324" s="243" t="s">
        <v>81</v>
      </c>
      <c r="AV324" s="14" t="s">
        <v>81</v>
      </c>
      <c r="AW324" s="14" t="s">
        <v>28</v>
      </c>
      <c r="AX324" s="14" t="s">
        <v>71</v>
      </c>
      <c r="AY324" s="243" t="s">
        <v>126</v>
      </c>
    </row>
    <row r="325" s="15" customFormat="1">
      <c r="A325" s="15"/>
      <c r="B325" s="244"/>
      <c r="C325" s="245"/>
      <c r="D325" s="226" t="s">
        <v>133</v>
      </c>
      <c r="E325" s="246" t="s">
        <v>1</v>
      </c>
      <c r="F325" s="247" t="s">
        <v>136</v>
      </c>
      <c r="G325" s="245"/>
      <c r="H325" s="248">
        <v>312</v>
      </c>
      <c r="I325" s="245"/>
      <c r="J325" s="245"/>
      <c r="K325" s="245"/>
      <c r="L325" s="249"/>
      <c r="M325" s="250"/>
      <c r="N325" s="251"/>
      <c r="O325" s="251"/>
      <c r="P325" s="251"/>
      <c r="Q325" s="251"/>
      <c r="R325" s="251"/>
      <c r="S325" s="251"/>
      <c r="T325" s="25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3" t="s">
        <v>133</v>
      </c>
      <c r="AU325" s="253" t="s">
        <v>81</v>
      </c>
      <c r="AV325" s="15" t="s">
        <v>132</v>
      </c>
      <c r="AW325" s="15" t="s">
        <v>28</v>
      </c>
      <c r="AX325" s="15" t="s">
        <v>79</v>
      </c>
      <c r="AY325" s="253" t="s">
        <v>126</v>
      </c>
    </row>
    <row r="326" s="2" customFormat="1" ht="24.15" customHeight="1">
      <c r="A326" s="32"/>
      <c r="B326" s="33"/>
      <c r="C326" s="211" t="s">
        <v>411</v>
      </c>
      <c r="D326" s="211" t="s">
        <v>128</v>
      </c>
      <c r="E326" s="212" t="s">
        <v>412</v>
      </c>
      <c r="F326" s="213" t="s">
        <v>413</v>
      </c>
      <c r="G326" s="214" t="s">
        <v>131</v>
      </c>
      <c r="H326" s="215">
        <v>312</v>
      </c>
      <c r="I326" s="216">
        <v>257</v>
      </c>
      <c r="J326" s="216">
        <f>ROUND(I326*H326,2)</f>
        <v>80184</v>
      </c>
      <c r="K326" s="217"/>
      <c r="L326" s="38"/>
      <c r="M326" s="218" t="s">
        <v>1</v>
      </c>
      <c r="N326" s="219" t="s">
        <v>36</v>
      </c>
      <c r="O326" s="220">
        <v>0.67100000000000004</v>
      </c>
      <c r="P326" s="220">
        <f>O326*H326</f>
        <v>209.352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22" t="s">
        <v>132</v>
      </c>
      <c r="AT326" s="222" t="s">
        <v>128</v>
      </c>
      <c r="AU326" s="222" t="s">
        <v>81</v>
      </c>
      <c r="AY326" s="17" t="s">
        <v>126</v>
      </c>
      <c r="BE326" s="223">
        <f>IF(N326="základní",J326,0)</f>
        <v>80184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7" t="s">
        <v>79</v>
      </c>
      <c r="BK326" s="223">
        <f>ROUND(I326*H326,2)</f>
        <v>80184</v>
      </c>
      <c r="BL326" s="17" t="s">
        <v>132</v>
      </c>
      <c r="BM326" s="222" t="s">
        <v>414</v>
      </c>
    </row>
    <row r="327" s="14" customFormat="1">
      <c r="A327" s="14"/>
      <c r="B327" s="234"/>
      <c r="C327" s="235"/>
      <c r="D327" s="226" t="s">
        <v>133</v>
      </c>
      <c r="E327" s="236" t="s">
        <v>1</v>
      </c>
      <c r="F327" s="237" t="s">
        <v>415</v>
      </c>
      <c r="G327" s="235"/>
      <c r="H327" s="238">
        <v>312</v>
      </c>
      <c r="I327" s="235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3" t="s">
        <v>133</v>
      </c>
      <c r="AU327" s="243" t="s">
        <v>81</v>
      </c>
      <c r="AV327" s="14" t="s">
        <v>81</v>
      </c>
      <c r="AW327" s="14" t="s">
        <v>28</v>
      </c>
      <c r="AX327" s="14" t="s">
        <v>71</v>
      </c>
      <c r="AY327" s="243" t="s">
        <v>126</v>
      </c>
    </row>
    <row r="328" s="15" customFormat="1">
      <c r="A328" s="15"/>
      <c r="B328" s="244"/>
      <c r="C328" s="245"/>
      <c r="D328" s="226" t="s">
        <v>133</v>
      </c>
      <c r="E328" s="246" t="s">
        <v>1</v>
      </c>
      <c r="F328" s="247" t="s">
        <v>136</v>
      </c>
      <c r="G328" s="245"/>
      <c r="H328" s="248">
        <v>312</v>
      </c>
      <c r="I328" s="245"/>
      <c r="J328" s="245"/>
      <c r="K328" s="245"/>
      <c r="L328" s="249"/>
      <c r="M328" s="250"/>
      <c r="N328" s="251"/>
      <c r="O328" s="251"/>
      <c r="P328" s="251"/>
      <c r="Q328" s="251"/>
      <c r="R328" s="251"/>
      <c r="S328" s="251"/>
      <c r="T328" s="25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3" t="s">
        <v>133</v>
      </c>
      <c r="AU328" s="253" t="s">
        <v>81</v>
      </c>
      <c r="AV328" s="15" t="s">
        <v>132</v>
      </c>
      <c r="AW328" s="15" t="s">
        <v>28</v>
      </c>
      <c r="AX328" s="15" t="s">
        <v>79</v>
      </c>
      <c r="AY328" s="253" t="s">
        <v>126</v>
      </c>
    </row>
    <row r="329" s="2" customFormat="1" ht="24.15" customHeight="1">
      <c r="A329" s="32"/>
      <c r="B329" s="33"/>
      <c r="C329" s="211" t="s">
        <v>416</v>
      </c>
      <c r="D329" s="211" t="s">
        <v>128</v>
      </c>
      <c r="E329" s="212" t="s">
        <v>417</v>
      </c>
      <c r="F329" s="213" t="s">
        <v>418</v>
      </c>
      <c r="G329" s="214" t="s">
        <v>131</v>
      </c>
      <c r="H329" s="215">
        <v>12168</v>
      </c>
      <c r="I329" s="216">
        <v>3.3500000000000001</v>
      </c>
      <c r="J329" s="216">
        <f>ROUND(I329*H329,2)</f>
        <v>40762.800000000003</v>
      </c>
      <c r="K329" s="217"/>
      <c r="L329" s="38"/>
      <c r="M329" s="218" t="s">
        <v>1</v>
      </c>
      <c r="N329" s="219" t="s">
        <v>36</v>
      </c>
      <c r="O329" s="220">
        <v>0</v>
      </c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222" t="s">
        <v>132</v>
      </c>
      <c r="AT329" s="222" t="s">
        <v>128</v>
      </c>
      <c r="AU329" s="222" t="s">
        <v>81</v>
      </c>
      <c r="AY329" s="17" t="s">
        <v>126</v>
      </c>
      <c r="BE329" s="223">
        <f>IF(N329="základní",J329,0)</f>
        <v>40762.800000000003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7" t="s">
        <v>79</v>
      </c>
      <c r="BK329" s="223">
        <f>ROUND(I329*H329,2)</f>
        <v>40762.800000000003</v>
      </c>
      <c r="BL329" s="17" t="s">
        <v>132</v>
      </c>
      <c r="BM329" s="222" t="s">
        <v>419</v>
      </c>
    </row>
    <row r="330" s="14" customFormat="1">
      <c r="A330" s="14"/>
      <c r="B330" s="234"/>
      <c r="C330" s="235"/>
      <c r="D330" s="226" t="s">
        <v>133</v>
      </c>
      <c r="E330" s="236" t="s">
        <v>1</v>
      </c>
      <c r="F330" s="237" t="s">
        <v>420</v>
      </c>
      <c r="G330" s="235"/>
      <c r="H330" s="238">
        <v>12168</v>
      </c>
      <c r="I330" s="235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3" t="s">
        <v>133</v>
      </c>
      <c r="AU330" s="243" t="s">
        <v>81</v>
      </c>
      <c r="AV330" s="14" t="s">
        <v>81</v>
      </c>
      <c r="AW330" s="14" t="s">
        <v>28</v>
      </c>
      <c r="AX330" s="14" t="s">
        <v>71</v>
      </c>
      <c r="AY330" s="243" t="s">
        <v>126</v>
      </c>
    </row>
    <row r="331" s="15" customFormat="1">
      <c r="A331" s="15"/>
      <c r="B331" s="244"/>
      <c r="C331" s="245"/>
      <c r="D331" s="226" t="s">
        <v>133</v>
      </c>
      <c r="E331" s="246" t="s">
        <v>1</v>
      </c>
      <c r="F331" s="247" t="s">
        <v>136</v>
      </c>
      <c r="G331" s="245"/>
      <c r="H331" s="248">
        <v>12168</v>
      </c>
      <c r="I331" s="245"/>
      <c r="J331" s="245"/>
      <c r="K331" s="245"/>
      <c r="L331" s="249"/>
      <c r="M331" s="250"/>
      <c r="N331" s="251"/>
      <c r="O331" s="251"/>
      <c r="P331" s="251"/>
      <c r="Q331" s="251"/>
      <c r="R331" s="251"/>
      <c r="S331" s="251"/>
      <c r="T331" s="25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3" t="s">
        <v>133</v>
      </c>
      <c r="AU331" s="253" t="s">
        <v>81</v>
      </c>
      <c r="AV331" s="15" t="s">
        <v>132</v>
      </c>
      <c r="AW331" s="15" t="s">
        <v>28</v>
      </c>
      <c r="AX331" s="15" t="s">
        <v>79</v>
      </c>
      <c r="AY331" s="253" t="s">
        <v>126</v>
      </c>
    </row>
    <row r="332" s="2" customFormat="1" ht="24.15" customHeight="1">
      <c r="A332" s="32"/>
      <c r="B332" s="33"/>
      <c r="C332" s="211" t="s">
        <v>421</v>
      </c>
      <c r="D332" s="211" t="s">
        <v>128</v>
      </c>
      <c r="E332" s="212" t="s">
        <v>422</v>
      </c>
      <c r="F332" s="213" t="s">
        <v>423</v>
      </c>
      <c r="G332" s="214" t="s">
        <v>131</v>
      </c>
      <c r="H332" s="215">
        <v>312</v>
      </c>
      <c r="I332" s="216">
        <v>115</v>
      </c>
      <c r="J332" s="216">
        <f>ROUND(I332*H332,2)</f>
        <v>35880</v>
      </c>
      <c r="K332" s="217"/>
      <c r="L332" s="38"/>
      <c r="M332" s="218" t="s">
        <v>1</v>
      </c>
      <c r="N332" s="219" t="s">
        <v>36</v>
      </c>
      <c r="O332" s="220">
        <v>0.29899999999999999</v>
      </c>
      <c r="P332" s="220">
        <f>O332*H332</f>
        <v>93.287999999999997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22" t="s">
        <v>132</v>
      </c>
      <c r="AT332" s="222" t="s">
        <v>128</v>
      </c>
      <c r="AU332" s="222" t="s">
        <v>81</v>
      </c>
      <c r="AY332" s="17" t="s">
        <v>126</v>
      </c>
      <c r="BE332" s="223">
        <f>IF(N332="základní",J332,0)</f>
        <v>35880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79</v>
      </c>
      <c r="BK332" s="223">
        <f>ROUND(I332*H332,2)</f>
        <v>35880</v>
      </c>
      <c r="BL332" s="17" t="s">
        <v>132</v>
      </c>
      <c r="BM332" s="222" t="s">
        <v>424</v>
      </c>
    </row>
    <row r="333" s="14" customFormat="1">
      <c r="A333" s="14"/>
      <c r="B333" s="234"/>
      <c r="C333" s="235"/>
      <c r="D333" s="226" t="s">
        <v>133</v>
      </c>
      <c r="E333" s="236" t="s">
        <v>1</v>
      </c>
      <c r="F333" s="237" t="s">
        <v>425</v>
      </c>
      <c r="G333" s="235"/>
      <c r="H333" s="238">
        <v>312</v>
      </c>
      <c r="I333" s="235"/>
      <c r="J333" s="235"/>
      <c r="K333" s="235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133</v>
      </c>
      <c r="AU333" s="243" t="s">
        <v>81</v>
      </c>
      <c r="AV333" s="14" t="s">
        <v>81</v>
      </c>
      <c r="AW333" s="14" t="s">
        <v>28</v>
      </c>
      <c r="AX333" s="14" t="s">
        <v>71</v>
      </c>
      <c r="AY333" s="243" t="s">
        <v>126</v>
      </c>
    </row>
    <row r="334" s="15" customFormat="1">
      <c r="A334" s="15"/>
      <c r="B334" s="244"/>
      <c r="C334" s="245"/>
      <c r="D334" s="226" t="s">
        <v>133</v>
      </c>
      <c r="E334" s="246" t="s">
        <v>1</v>
      </c>
      <c r="F334" s="247" t="s">
        <v>136</v>
      </c>
      <c r="G334" s="245"/>
      <c r="H334" s="248">
        <v>312</v>
      </c>
      <c r="I334" s="245"/>
      <c r="J334" s="245"/>
      <c r="K334" s="245"/>
      <c r="L334" s="249"/>
      <c r="M334" s="250"/>
      <c r="N334" s="251"/>
      <c r="O334" s="251"/>
      <c r="P334" s="251"/>
      <c r="Q334" s="251"/>
      <c r="R334" s="251"/>
      <c r="S334" s="251"/>
      <c r="T334" s="25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3" t="s">
        <v>133</v>
      </c>
      <c r="AU334" s="253" t="s">
        <v>81</v>
      </c>
      <c r="AV334" s="15" t="s">
        <v>132</v>
      </c>
      <c r="AW334" s="15" t="s">
        <v>28</v>
      </c>
      <c r="AX334" s="15" t="s">
        <v>79</v>
      </c>
      <c r="AY334" s="253" t="s">
        <v>126</v>
      </c>
    </row>
    <row r="335" s="2" customFormat="1" ht="14.4" customHeight="1">
      <c r="A335" s="32"/>
      <c r="B335" s="33"/>
      <c r="C335" s="211" t="s">
        <v>263</v>
      </c>
      <c r="D335" s="211" t="s">
        <v>128</v>
      </c>
      <c r="E335" s="212" t="s">
        <v>426</v>
      </c>
      <c r="F335" s="213" t="s">
        <v>427</v>
      </c>
      <c r="G335" s="214" t="s">
        <v>139</v>
      </c>
      <c r="H335" s="215">
        <v>4.8239999999999998</v>
      </c>
      <c r="I335" s="216">
        <v>1672.71</v>
      </c>
      <c r="J335" s="216">
        <f>ROUND(I335*H335,2)</f>
        <v>8069.1499999999996</v>
      </c>
      <c r="K335" s="217"/>
      <c r="L335" s="38"/>
      <c r="M335" s="218" t="s">
        <v>1</v>
      </c>
      <c r="N335" s="219" t="s">
        <v>36</v>
      </c>
      <c r="O335" s="220">
        <v>0</v>
      </c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222" t="s">
        <v>132</v>
      </c>
      <c r="AT335" s="222" t="s">
        <v>128</v>
      </c>
      <c r="AU335" s="222" t="s">
        <v>81</v>
      </c>
      <c r="AY335" s="17" t="s">
        <v>126</v>
      </c>
      <c r="BE335" s="223">
        <f>IF(N335="základní",J335,0)</f>
        <v>8069.1499999999996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7" t="s">
        <v>79</v>
      </c>
      <c r="BK335" s="223">
        <f>ROUND(I335*H335,2)</f>
        <v>8069.1499999999996</v>
      </c>
      <c r="BL335" s="17" t="s">
        <v>132</v>
      </c>
      <c r="BM335" s="222" t="s">
        <v>371</v>
      </c>
    </row>
    <row r="336" s="13" customFormat="1">
      <c r="A336" s="13"/>
      <c r="B336" s="224"/>
      <c r="C336" s="225"/>
      <c r="D336" s="226" t="s">
        <v>133</v>
      </c>
      <c r="E336" s="227" t="s">
        <v>1</v>
      </c>
      <c r="F336" s="228" t="s">
        <v>428</v>
      </c>
      <c r="G336" s="225"/>
      <c r="H336" s="227" t="s">
        <v>1</v>
      </c>
      <c r="I336" s="225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133</v>
      </c>
      <c r="AU336" s="233" t="s">
        <v>81</v>
      </c>
      <c r="AV336" s="13" t="s">
        <v>79</v>
      </c>
      <c r="AW336" s="13" t="s">
        <v>28</v>
      </c>
      <c r="AX336" s="13" t="s">
        <v>71</v>
      </c>
      <c r="AY336" s="233" t="s">
        <v>126</v>
      </c>
    </row>
    <row r="337" s="13" customFormat="1">
      <c r="A337" s="13"/>
      <c r="B337" s="224"/>
      <c r="C337" s="225"/>
      <c r="D337" s="226" t="s">
        <v>133</v>
      </c>
      <c r="E337" s="227" t="s">
        <v>1</v>
      </c>
      <c r="F337" s="228" t="s">
        <v>218</v>
      </c>
      <c r="G337" s="225"/>
      <c r="H337" s="227" t="s">
        <v>1</v>
      </c>
      <c r="I337" s="225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133</v>
      </c>
      <c r="AU337" s="233" t="s">
        <v>81</v>
      </c>
      <c r="AV337" s="13" t="s">
        <v>79</v>
      </c>
      <c r="AW337" s="13" t="s">
        <v>28</v>
      </c>
      <c r="AX337" s="13" t="s">
        <v>71</v>
      </c>
      <c r="AY337" s="233" t="s">
        <v>126</v>
      </c>
    </row>
    <row r="338" s="14" customFormat="1">
      <c r="A338" s="14"/>
      <c r="B338" s="234"/>
      <c r="C338" s="235"/>
      <c r="D338" s="226" t="s">
        <v>133</v>
      </c>
      <c r="E338" s="236" t="s">
        <v>1</v>
      </c>
      <c r="F338" s="237" t="s">
        <v>429</v>
      </c>
      <c r="G338" s="235"/>
      <c r="H338" s="238">
        <v>1.764</v>
      </c>
      <c r="I338" s="235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133</v>
      </c>
      <c r="AU338" s="243" t="s">
        <v>81</v>
      </c>
      <c r="AV338" s="14" t="s">
        <v>81</v>
      </c>
      <c r="AW338" s="14" t="s">
        <v>28</v>
      </c>
      <c r="AX338" s="14" t="s">
        <v>71</v>
      </c>
      <c r="AY338" s="243" t="s">
        <v>126</v>
      </c>
    </row>
    <row r="339" s="14" customFormat="1">
      <c r="A339" s="14"/>
      <c r="B339" s="234"/>
      <c r="C339" s="235"/>
      <c r="D339" s="226" t="s">
        <v>133</v>
      </c>
      <c r="E339" s="236" t="s">
        <v>1</v>
      </c>
      <c r="F339" s="237" t="s">
        <v>430</v>
      </c>
      <c r="G339" s="235"/>
      <c r="H339" s="238">
        <v>3.0600000000000001</v>
      </c>
      <c r="I339" s="235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3" t="s">
        <v>133</v>
      </c>
      <c r="AU339" s="243" t="s">
        <v>81</v>
      </c>
      <c r="AV339" s="14" t="s">
        <v>81</v>
      </c>
      <c r="AW339" s="14" t="s">
        <v>28</v>
      </c>
      <c r="AX339" s="14" t="s">
        <v>71</v>
      </c>
      <c r="AY339" s="243" t="s">
        <v>126</v>
      </c>
    </row>
    <row r="340" s="15" customFormat="1">
      <c r="A340" s="15"/>
      <c r="B340" s="244"/>
      <c r="C340" s="245"/>
      <c r="D340" s="226" t="s">
        <v>133</v>
      </c>
      <c r="E340" s="246" t="s">
        <v>1</v>
      </c>
      <c r="F340" s="247" t="s">
        <v>136</v>
      </c>
      <c r="G340" s="245"/>
      <c r="H340" s="248">
        <v>4.8239999999999998</v>
      </c>
      <c r="I340" s="245"/>
      <c r="J340" s="245"/>
      <c r="K340" s="245"/>
      <c r="L340" s="249"/>
      <c r="M340" s="250"/>
      <c r="N340" s="251"/>
      <c r="O340" s="251"/>
      <c r="P340" s="251"/>
      <c r="Q340" s="251"/>
      <c r="R340" s="251"/>
      <c r="S340" s="251"/>
      <c r="T340" s="25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3" t="s">
        <v>133</v>
      </c>
      <c r="AU340" s="253" t="s">
        <v>81</v>
      </c>
      <c r="AV340" s="15" t="s">
        <v>132</v>
      </c>
      <c r="AW340" s="15" t="s">
        <v>28</v>
      </c>
      <c r="AX340" s="15" t="s">
        <v>79</v>
      </c>
      <c r="AY340" s="253" t="s">
        <v>126</v>
      </c>
    </row>
    <row r="341" s="2" customFormat="1" ht="14.4" customHeight="1">
      <c r="A341" s="32"/>
      <c r="B341" s="33"/>
      <c r="C341" s="211" t="s">
        <v>431</v>
      </c>
      <c r="D341" s="211" t="s">
        <v>128</v>
      </c>
      <c r="E341" s="212" t="s">
        <v>432</v>
      </c>
      <c r="F341" s="213" t="s">
        <v>433</v>
      </c>
      <c r="G341" s="214" t="s">
        <v>201</v>
      </c>
      <c r="H341" s="215">
        <v>9.4000000000000004</v>
      </c>
      <c r="I341" s="216">
        <v>402.49000000000001</v>
      </c>
      <c r="J341" s="216">
        <f>ROUND(I341*H341,2)</f>
        <v>3783.4099999999999</v>
      </c>
      <c r="K341" s="217"/>
      <c r="L341" s="38"/>
      <c r="M341" s="218" t="s">
        <v>1</v>
      </c>
      <c r="N341" s="219" t="s">
        <v>36</v>
      </c>
      <c r="O341" s="220">
        <v>0</v>
      </c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222" t="s">
        <v>132</v>
      </c>
      <c r="AT341" s="222" t="s">
        <v>128</v>
      </c>
      <c r="AU341" s="222" t="s">
        <v>81</v>
      </c>
      <c r="AY341" s="17" t="s">
        <v>126</v>
      </c>
      <c r="BE341" s="223">
        <f>IF(N341="základní",J341,0)</f>
        <v>3783.4099999999999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7" t="s">
        <v>79</v>
      </c>
      <c r="BK341" s="223">
        <f>ROUND(I341*H341,2)</f>
        <v>3783.4099999999999</v>
      </c>
      <c r="BL341" s="17" t="s">
        <v>132</v>
      </c>
      <c r="BM341" s="222" t="s">
        <v>381</v>
      </c>
    </row>
    <row r="342" s="13" customFormat="1">
      <c r="A342" s="13"/>
      <c r="B342" s="224"/>
      <c r="C342" s="225"/>
      <c r="D342" s="226" t="s">
        <v>133</v>
      </c>
      <c r="E342" s="227" t="s">
        <v>1</v>
      </c>
      <c r="F342" s="228" t="s">
        <v>434</v>
      </c>
      <c r="G342" s="225"/>
      <c r="H342" s="227" t="s">
        <v>1</v>
      </c>
      <c r="I342" s="225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133</v>
      </c>
      <c r="AU342" s="233" t="s">
        <v>81</v>
      </c>
      <c r="AV342" s="13" t="s">
        <v>79</v>
      </c>
      <c r="AW342" s="13" t="s">
        <v>28</v>
      </c>
      <c r="AX342" s="13" t="s">
        <v>71</v>
      </c>
      <c r="AY342" s="233" t="s">
        <v>126</v>
      </c>
    </row>
    <row r="343" s="14" customFormat="1">
      <c r="A343" s="14"/>
      <c r="B343" s="234"/>
      <c r="C343" s="235"/>
      <c r="D343" s="226" t="s">
        <v>133</v>
      </c>
      <c r="E343" s="236" t="s">
        <v>1</v>
      </c>
      <c r="F343" s="237" t="s">
        <v>435</v>
      </c>
      <c r="G343" s="235"/>
      <c r="H343" s="238">
        <v>9.4000000000000004</v>
      </c>
      <c r="I343" s="235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3" t="s">
        <v>133</v>
      </c>
      <c r="AU343" s="243" t="s">
        <v>81</v>
      </c>
      <c r="AV343" s="14" t="s">
        <v>81</v>
      </c>
      <c r="AW343" s="14" t="s">
        <v>28</v>
      </c>
      <c r="AX343" s="14" t="s">
        <v>71</v>
      </c>
      <c r="AY343" s="243" t="s">
        <v>126</v>
      </c>
    </row>
    <row r="344" s="15" customFormat="1">
      <c r="A344" s="15"/>
      <c r="B344" s="244"/>
      <c r="C344" s="245"/>
      <c r="D344" s="226" t="s">
        <v>133</v>
      </c>
      <c r="E344" s="246" t="s">
        <v>1</v>
      </c>
      <c r="F344" s="247" t="s">
        <v>136</v>
      </c>
      <c r="G344" s="245"/>
      <c r="H344" s="248">
        <v>9.4000000000000004</v>
      </c>
      <c r="I344" s="245"/>
      <c r="J344" s="245"/>
      <c r="K344" s="245"/>
      <c r="L344" s="249"/>
      <c r="M344" s="250"/>
      <c r="N344" s="251"/>
      <c r="O344" s="251"/>
      <c r="P344" s="251"/>
      <c r="Q344" s="251"/>
      <c r="R344" s="251"/>
      <c r="S344" s="251"/>
      <c r="T344" s="25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3" t="s">
        <v>133</v>
      </c>
      <c r="AU344" s="253" t="s">
        <v>81</v>
      </c>
      <c r="AV344" s="15" t="s">
        <v>132</v>
      </c>
      <c r="AW344" s="15" t="s">
        <v>28</v>
      </c>
      <c r="AX344" s="15" t="s">
        <v>79</v>
      </c>
      <c r="AY344" s="253" t="s">
        <v>126</v>
      </c>
    </row>
    <row r="345" s="2" customFormat="1" ht="24.15" customHeight="1">
      <c r="A345" s="32"/>
      <c r="B345" s="33"/>
      <c r="C345" s="211" t="s">
        <v>268</v>
      </c>
      <c r="D345" s="211" t="s">
        <v>128</v>
      </c>
      <c r="E345" s="212" t="s">
        <v>436</v>
      </c>
      <c r="F345" s="213" t="s">
        <v>437</v>
      </c>
      <c r="G345" s="214" t="s">
        <v>131</v>
      </c>
      <c r="H345" s="215">
        <v>219.40000000000001</v>
      </c>
      <c r="I345" s="216">
        <v>250.00999999999999</v>
      </c>
      <c r="J345" s="216">
        <f>ROUND(I345*H345,2)</f>
        <v>54852.190000000002</v>
      </c>
      <c r="K345" s="217"/>
      <c r="L345" s="38"/>
      <c r="M345" s="218" t="s">
        <v>1</v>
      </c>
      <c r="N345" s="219" t="s">
        <v>36</v>
      </c>
      <c r="O345" s="220">
        <v>0</v>
      </c>
      <c r="P345" s="220">
        <f>O345*H345</f>
        <v>0</v>
      </c>
      <c r="Q345" s="220">
        <v>0</v>
      </c>
      <c r="R345" s="220">
        <f>Q345*H345</f>
        <v>0</v>
      </c>
      <c r="S345" s="220">
        <v>0</v>
      </c>
      <c r="T345" s="22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222" t="s">
        <v>132</v>
      </c>
      <c r="AT345" s="222" t="s">
        <v>128</v>
      </c>
      <c r="AU345" s="222" t="s">
        <v>81</v>
      </c>
      <c r="AY345" s="17" t="s">
        <v>126</v>
      </c>
      <c r="BE345" s="223">
        <f>IF(N345="základní",J345,0)</f>
        <v>54852.190000000002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7" t="s">
        <v>79</v>
      </c>
      <c r="BK345" s="223">
        <f>ROUND(I345*H345,2)</f>
        <v>54852.190000000002</v>
      </c>
      <c r="BL345" s="17" t="s">
        <v>132</v>
      </c>
      <c r="BM345" s="222" t="s">
        <v>438</v>
      </c>
    </row>
    <row r="346" s="13" customFormat="1">
      <c r="A346" s="13"/>
      <c r="B346" s="224"/>
      <c r="C346" s="225"/>
      <c r="D346" s="226" t="s">
        <v>133</v>
      </c>
      <c r="E346" s="227" t="s">
        <v>1</v>
      </c>
      <c r="F346" s="228" t="s">
        <v>439</v>
      </c>
      <c r="G346" s="225"/>
      <c r="H346" s="227" t="s">
        <v>1</v>
      </c>
      <c r="I346" s="225"/>
      <c r="J346" s="225"/>
      <c r="K346" s="225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133</v>
      </c>
      <c r="AU346" s="233" t="s">
        <v>81</v>
      </c>
      <c r="AV346" s="13" t="s">
        <v>79</v>
      </c>
      <c r="AW346" s="13" t="s">
        <v>28</v>
      </c>
      <c r="AX346" s="13" t="s">
        <v>71</v>
      </c>
      <c r="AY346" s="233" t="s">
        <v>126</v>
      </c>
    </row>
    <row r="347" s="13" customFormat="1">
      <c r="A347" s="13"/>
      <c r="B347" s="224"/>
      <c r="C347" s="225"/>
      <c r="D347" s="226" t="s">
        <v>133</v>
      </c>
      <c r="E347" s="227" t="s">
        <v>1</v>
      </c>
      <c r="F347" s="228" t="s">
        <v>440</v>
      </c>
      <c r="G347" s="225"/>
      <c r="H347" s="227" t="s">
        <v>1</v>
      </c>
      <c r="I347" s="225"/>
      <c r="J347" s="225"/>
      <c r="K347" s="225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133</v>
      </c>
      <c r="AU347" s="233" t="s">
        <v>81</v>
      </c>
      <c r="AV347" s="13" t="s">
        <v>79</v>
      </c>
      <c r="AW347" s="13" t="s">
        <v>28</v>
      </c>
      <c r="AX347" s="13" t="s">
        <v>71</v>
      </c>
      <c r="AY347" s="233" t="s">
        <v>126</v>
      </c>
    </row>
    <row r="348" s="14" customFormat="1">
      <c r="A348" s="14"/>
      <c r="B348" s="234"/>
      <c r="C348" s="235"/>
      <c r="D348" s="226" t="s">
        <v>133</v>
      </c>
      <c r="E348" s="236" t="s">
        <v>1</v>
      </c>
      <c r="F348" s="237" t="s">
        <v>441</v>
      </c>
      <c r="G348" s="235"/>
      <c r="H348" s="238">
        <v>86.400000000000006</v>
      </c>
      <c r="I348" s="235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133</v>
      </c>
      <c r="AU348" s="243" t="s">
        <v>81</v>
      </c>
      <c r="AV348" s="14" t="s">
        <v>81</v>
      </c>
      <c r="AW348" s="14" t="s">
        <v>28</v>
      </c>
      <c r="AX348" s="14" t="s">
        <v>71</v>
      </c>
      <c r="AY348" s="243" t="s">
        <v>126</v>
      </c>
    </row>
    <row r="349" s="14" customFormat="1">
      <c r="A349" s="14"/>
      <c r="B349" s="234"/>
      <c r="C349" s="235"/>
      <c r="D349" s="226" t="s">
        <v>133</v>
      </c>
      <c r="E349" s="236" t="s">
        <v>1</v>
      </c>
      <c r="F349" s="237" t="s">
        <v>442</v>
      </c>
      <c r="G349" s="235"/>
      <c r="H349" s="238">
        <v>13</v>
      </c>
      <c r="I349" s="235"/>
      <c r="J349" s="235"/>
      <c r="K349" s="235"/>
      <c r="L349" s="239"/>
      <c r="M349" s="240"/>
      <c r="N349" s="241"/>
      <c r="O349" s="241"/>
      <c r="P349" s="241"/>
      <c r="Q349" s="241"/>
      <c r="R349" s="241"/>
      <c r="S349" s="241"/>
      <c r="T349" s="24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3" t="s">
        <v>133</v>
      </c>
      <c r="AU349" s="243" t="s">
        <v>81</v>
      </c>
      <c r="AV349" s="14" t="s">
        <v>81</v>
      </c>
      <c r="AW349" s="14" t="s">
        <v>28</v>
      </c>
      <c r="AX349" s="14" t="s">
        <v>71</v>
      </c>
      <c r="AY349" s="243" t="s">
        <v>126</v>
      </c>
    </row>
    <row r="350" s="14" customFormat="1">
      <c r="A350" s="14"/>
      <c r="B350" s="234"/>
      <c r="C350" s="235"/>
      <c r="D350" s="226" t="s">
        <v>133</v>
      </c>
      <c r="E350" s="236" t="s">
        <v>1</v>
      </c>
      <c r="F350" s="237" t="s">
        <v>443</v>
      </c>
      <c r="G350" s="235"/>
      <c r="H350" s="238">
        <v>4</v>
      </c>
      <c r="I350" s="235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3" t="s">
        <v>133</v>
      </c>
      <c r="AU350" s="243" t="s">
        <v>81</v>
      </c>
      <c r="AV350" s="14" t="s">
        <v>81</v>
      </c>
      <c r="AW350" s="14" t="s">
        <v>28</v>
      </c>
      <c r="AX350" s="14" t="s">
        <v>71</v>
      </c>
      <c r="AY350" s="243" t="s">
        <v>126</v>
      </c>
    </row>
    <row r="351" s="14" customFormat="1">
      <c r="A351" s="14"/>
      <c r="B351" s="234"/>
      <c r="C351" s="235"/>
      <c r="D351" s="226" t="s">
        <v>133</v>
      </c>
      <c r="E351" s="236" t="s">
        <v>1</v>
      </c>
      <c r="F351" s="237" t="s">
        <v>444</v>
      </c>
      <c r="G351" s="235"/>
      <c r="H351" s="238">
        <v>86</v>
      </c>
      <c r="I351" s="235"/>
      <c r="J351" s="235"/>
      <c r="K351" s="235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133</v>
      </c>
      <c r="AU351" s="243" t="s">
        <v>81</v>
      </c>
      <c r="AV351" s="14" t="s">
        <v>81</v>
      </c>
      <c r="AW351" s="14" t="s">
        <v>28</v>
      </c>
      <c r="AX351" s="14" t="s">
        <v>71</v>
      </c>
      <c r="AY351" s="243" t="s">
        <v>126</v>
      </c>
    </row>
    <row r="352" s="14" customFormat="1">
      <c r="A352" s="14"/>
      <c r="B352" s="234"/>
      <c r="C352" s="235"/>
      <c r="D352" s="226" t="s">
        <v>133</v>
      </c>
      <c r="E352" s="236" t="s">
        <v>1</v>
      </c>
      <c r="F352" s="237" t="s">
        <v>445</v>
      </c>
      <c r="G352" s="235"/>
      <c r="H352" s="238">
        <v>10</v>
      </c>
      <c r="I352" s="235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3" t="s">
        <v>133</v>
      </c>
      <c r="AU352" s="243" t="s">
        <v>81</v>
      </c>
      <c r="AV352" s="14" t="s">
        <v>81</v>
      </c>
      <c r="AW352" s="14" t="s">
        <v>28</v>
      </c>
      <c r="AX352" s="14" t="s">
        <v>71</v>
      </c>
      <c r="AY352" s="243" t="s">
        <v>126</v>
      </c>
    </row>
    <row r="353" s="14" customFormat="1">
      <c r="A353" s="14"/>
      <c r="B353" s="234"/>
      <c r="C353" s="235"/>
      <c r="D353" s="226" t="s">
        <v>133</v>
      </c>
      <c r="E353" s="236" t="s">
        <v>1</v>
      </c>
      <c r="F353" s="237" t="s">
        <v>446</v>
      </c>
      <c r="G353" s="235"/>
      <c r="H353" s="238">
        <v>20</v>
      </c>
      <c r="I353" s="235"/>
      <c r="J353" s="235"/>
      <c r="K353" s="235"/>
      <c r="L353" s="239"/>
      <c r="M353" s="240"/>
      <c r="N353" s="241"/>
      <c r="O353" s="241"/>
      <c r="P353" s="241"/>
      <c r="Q353" s="241"/>
      <c r="R353" s="241"/>
      <c r="S353" s="241"/>
      <c r="T353" s="24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133</v>
      </c>
      <c r="AU353" s="243" t="s">
        <v>81</v>
      </c>
      <c r="AV353" s="14" t="s">
        <v>81</v>
      </c>
      <c r="AW353" s="14" t="s">
        <v>28</v>
      </c>
      <c r="AX353" s="14" t="s">
        <v>71</v>
      </c>
      <c r="AY353" s="243" t="s">
        <v>126</v>
      </c>
    </row>
    <row r="354" s="15" customFormat="1">
      <c r="A354" s="15"/>
      <c r="B354" s="244"/>
      <c r="C354" s="245"/>
      <c r="D354" s="226" t="s">
        <v>133</v>
      </c>
      <c r="E354" s="246" t="s">
        <v>1</v>
      </c>
      <c r="F354" s="247" t="s">
        <v>136</v>
      </c>
      <c r="G354" s="245"/>
      <c r="H354" s="248">
        <v>219.40000000000001</v>
      </c>
      <c r="I354" s="245"/>
      <c r="J354" s="245"/>
      <c r="K354" s="245"/>
      <c r="L354" s="249"/>
      <c r="M354" s="250"/>
      <c r="N354" s="251"/>
      <c r="O354" s="251"/>
      <c r="P354" s="251"/>
      <c r="Q354" s="251"/>
      <c r="R354" s="251"/>
      <c r="S354" s="251"/>
      <c r="T354" s="252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3" t="s">
        <v>133</v>
      </c>
      <c r="AU354" s="253" t="s">
        <v>81</v>
      </c>
      <c r="AV354" s="15" t="s">
        <v>132</v>
      </c>
      <c r="AW354" s="15" t="s">
        <v>28</v>
      </c>
      <c r="AX354" s="15" t="s">
        <v>79</v>
      </c>
      <c r="AY354" s="253" t="s">
        <v>126</v>
      </c>
    </row>
    <row r="355" s="2" customFormat="1" ht="24.15" customHeight="1">
      <c r="A355" s="32"/>
      <c r="B355" s="33"/>
      <c r="C355" s="211" t="s">
        <v>447</v>
      </c>
      <c r="D355" s="211" t="s">
        <v>128</v>
      </c>
      <c r="E355" s="212" t="s">
        <v>448</v>
      </c>
      <c r="F355" s="213" t="s">
        <v>449</v>
      </c>
      <c r="G355" s="214" t="s">
        <v>131</v>
      </c>
      <c r="H355" s="215">
        <v>109.7</v>
      </c>
      <c r="I355" s="216">
        <v>150</v>
      </c>
      <c r="J355" s="216">
        <f>ROUND(I355*H355,2)</f>
        <v>16455</v>
      </c>
      <c r="K355" s="217"/>
      <c r="L355" s="38"/>
      <c r="M355" s="218" t="s">
        <v>1</v>
      </c>
      <c r="N355" s="219" t="s">
        <v>36</v>
      </c>
      <c r="O355" s="220">
        <v>0</v>
      </c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222" t="s">
        <v>132</v>
      </c>
      <c r="AT355" s="222" t="s">
        <v>128</v>
      </c>
      <c r="AU355" s="222" t="s">
        <v>81</v>
      </c>
      <c r="AY355" s="17" t="s">
        <v>126</v>
      </c>
      <c r="BE355" s="223">
        <f>IF(N355="základní",J355,0)</f>
        <v>16455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7" t="s">
        <v>79</v>
      </c>
      <c r="BK355" s="223">
        <f>ROUND(I355*H355,2)</f>
        <v>16455</v>
      </c>
      <c r="BL355" s="17" t="s">
        <v>132</v>
      </c>
      <c r="BM355" s="222" t="s">
        <v>281</v>
      </c>
    </row>
    <row r="356" s="13" customFormat="1">
      <c r="A356" s="13"/>
      <c r="B356" s="224"/>
      <c r="C356" s="225"/>
      <c r="D356" s="226" t="s">
        <v>133</v>
      </c>
      <c r="E356" s="227" t="s">
        <v>1</v>
      </c>
      <c r="F356" s="228" t="s">
        <v>203</v>
      </c>
      <c r="G356" s="225"/>
      <c r="H356" s="227" t="s">
        <v>1</v>
      </c>
      <c r="I356" s="225"/>
      <c r="J356" s="225"/>
      <c r="K356" s="225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133</v>
      </c>
      <c r="AU356" s="233" t="s">
        <v>81</v>
      </c>
      <c r="AV356" s="13" t="s">
        <v>79</v>
      </c>
      <c r="AW356" s="13" t="s">
        <v>28</v>
      </c>
      <c r="AX356" s="13" t="s">
        <v>71</v>
      </c>
      <c r="AY356" s="233" t="s">
        <v>126</v>
      </c>
    </row>
    <row r="357" s="14" customFormat="1">
      <c r="A357" s="14"/>
      <c r="B357" s="234"/>
      <c r="C357" s="235"/>
      <c r="D357" s="226" t="s">
        <v>133</v>
      </c>
      <c r="E357" s="236" t="s">
        <v>1</v>
      </c>
      <c r="F357" s="237" t="s">
        <v>450</v>
      </c>
      <c r="G357" s="235"/>
      <c r="H357" s="238">
        <v>109.7</v>
      </c>
      <c r="I357" s="235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133</v>
      </c>
      <c r="AU357" s="243" t="s">
        <v>81</v>
      </c>
      <c r="AV357" s="14" t="s">
        <v>81</v>
      </c>
      <c r="AW357" s="14" t="s">
        <v>28</v>
      </c>
      <c r="AX357" s="14" t="s">
        <v>71</v>
      </c>
      <c r="AY357" s="243" t="s">
        <v>126</v>
      </c>
    </row>
    <row r="358" s="15" customFormat="1">
      <c r="A358" s="15"/>
      <c r="B358" s="244"/>
      <c r="C358" s="245"/>
      <c r="D358" s="226" t="s">
        <v>133</v>
      </c>
      <c r="E358" s="246" t="s">
        <v>1</v>
      </c>
      <c r="F358" s="247" t="s">
        <v>136</v>
      </c>
      <c r="G358" s="245"/>
      <c r="H358" s="248">
        <v>109.7</v>
      </c>
      <c r="I358" s="245"/>
      <c r="J358" s="245"/>
      <c r="K358" s="245"/>
      <c r="L358" s="249"/>
      <c r="M358" s="250"/>
      <c r="N358" s="251"/>
      <c r="O358" s="251"/>
      <c r="P358" s="251"/>
      <c r="Q358" s="251"/>
      <c r="R358" s="251"/>
      <c r="S358" s="251"/>
      <c r="T358" s="25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3" t="s">
        <v>133</v>
      </c>
      <c r="AU358" s="253" t="s">
        <v>81</v>
      </c>
      <c r="AV358" s="15" t="s">
        <v>132</v>
      </c>
      <c r="AW358" s="15" t="s">
        <v>28</v>
      </c>
      <c r="AX358" s="15" t="s">
        <v>79</v>
      </c>
      <c r="AY358" s="253" t="s">
        <v>126</v>
      </c>
    </row>
    <row r="359" s="2" customFormat="1" ht="24.15" customHeight="1">
      <c r="A359" s="32"/>
      <c r="B359" s="33"/>
      <c r="C359" s="211" t="s">
        <v>298</v>
      </c>
      <c r="D359" s="211" t="s">
        <v>128</v>
      </c>
      <c r="E359" s="212" t="s">
        <v>451</v>
      </c>
      <c r="F359" s="213" t="s">
        <v>452</v>
      </c>
      <c r="G359" s="214" t="s">
        <v>131</v>
      </c>
      <c r="H359" s="215">
        <v>109.7</v>
      </c>
      <c r="I359" s="216">
        <v>1230</v>
      </c>
      <c r="J359" s="216">
        <f>ROUND(I359*H359,2)</f>
        <v>134931</v>
      </c>
      <c r="K359" s="217"/>
      <c r="L359" s="38"/>
      <c r="M359" s="218" t="s">
        <v>1</v>
      </c>
      <c r="N359" s="219" t="s">
        <v>36</v>
      </c>
      <c r="O359" s="220">
        <v>0</v>
      </c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222" t="s">
        <v>132</v>
      </c>
      <c r="AT359" s="222" t="s">
        <v>128</v>
      </c>
      <c r="AU359" s="222" t="s">
        <v>81</v>
      </c>
      <c r="AY359" s="17" t="s">
        <v>126</v>
      </c>
      <c r="BE359" s="223">
        <f>IF(N359="základní",J359,0)</f>
        <v>134931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7" t="s">
        <v>79</v>
      </c>
      <c r="BK359" s="223">
        <f>ROUND(I359*H359,2)</f>
        <v>134931</v>
      </c>
      <c r="BL359" s="17" t="s">
        <v>132</v>
      </c>
      <c r="BM359" s="222" t="s">
        <v>453</v>
      </c>
    </row>
    <row r="360" s="14" customFormat="1">
      <c r="A360" s="14"/>
      <c r="B360" s="234"/>
      <c r="C360" s="235"/>
      <c r="D360" s="226" t="s">
        <v>133</v>
      </c>
      <c r="E360" s="236" t="s">
        <v>1</v>
      </c>
      <c r="F360" s="237" t="s">
        <v>454</v>
      </c>
      <c r="G360" s="235"/>
      <c r="H360" s="238">
        <v>109.7</v>
      </c>
      <c r="I360" s="235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3" t="s">
        <v>133</v>
      </c>
      <c r="AU360" s="243" t="s">
        <v>81</v>
      </c>
      <c r="AV360" s="14" t="s">
        <v>81</v>
      </c>
      <c r="AW360" s="14" t="s">
        <v>28</v>
      </c>
      <c r="AX360" s="14" t="s">
        <v>71</v>
      </c>
      <c r="AY360" s="243" t="s">
        <v>126</v>
      </c>
    </row>
    <row r="361" s="15" customFormat="1">
      <c r="A361" s="15"/>
      <c r="B361" s="244"/>
      <c r="C361" s="245"/>
      <c r="D361" s="226" t="s">
        <v>133</v>
      </c>
      <c r="E361" s="246" t="s">
        <v>1</v>
      </c>
      <c r="F361" s="247" t="s">
        <v>136</v>
      </c>
      <c r="G361" s="245"/>
      <c r="H361" s="248">
        <v>109.7</v>
      </c>
      <c r="I361" s="245"/>
      <c r="J361" s="245"/>
      <c r="K361" s="245"/>
      <c r="L361" s="249"/>
      <c r="M361" s="250"/>
      <c r="N361" s="251"/>
      <c r="O361" s="251"/>
      <c r="P361" s="251"/>
      <c r="Q361" s="251"/>
      <c r="R361" s="251"/>
      <c r="S361" s="251"/>
      <c r="T361" s="25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3" t="s">
        <v>133</v>
      </c>
      <c r="AU361" s="253" t="s">
        <v>81</v>
      </c>
      <c r="AV361" s="15" t="s">
        <v>132</v>
      </c>
      <c r="AW361" s="15" t="s">
        <v>28</v>
      </c>
      <c r="AX361" s="15" t="s">
        <v>79</v>
      </c>
      <c r="AY361" s="253" t="s">
        <v>126</v>
      </c>
    </row>
    <row r="362" s="2" customFormat="1" ht="24.15" customHeight="1">
      <c r="A362" s="32"/>
      <c r="B362" s="33"/>
      <c r="C362" s="211" t="s">
        <v>455</v>
      </c>
      <c r="D362" s="211" t="s">
        <v>128</v>
      </c>
      <c r="E362" s="212" t="s">
        <v>456</v>
      </c>
      <c r="F362" s="213" t="s">
        <v>457</v>
      </c>
      <c r="G362" s="214" t="s">
        <v>139</v>
      </c>
      <c r="H362" s="215">
        <v>0.089999999999999997</v>
      </c>
      <c r="I362" s="216">
        <v>9410</v>
      </c>
      <c r="J362" s="216">
        <f>ROUND(I362*H362,2)</f>
        <v>846.89999999999998</v>
      </c>
      <c r="K362" s="217"/>
      <c r="L362" s="38"/>
      <c r="M362" s="218" t="s">
        <v>1</v>
      </c>
      <c r="N362" s="219" t="s">
        <v>36</v>
      </c>
      <c r="O362" s="220">
        <v>0</v>
      </c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222" t="s">
        <v>132</v>
      </c>
      <c r="AT362" s="222" t="s">
        <v>128</v>
      </c>
      <c r="AU362" s="222" t="s">
        <v>81</v>
      </c>
      <c r="AY362" s="17" t="s">
        <v>126</v>
      </c>
      <c r="BE362" s="223">
        <f>IF(N362="základní",J362,0)</f>
        <v>846.89999999999998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7" t="s">
        <v>79</v>
      </c>
      <c r="BK362" s="223">
        <f>ROUND(I362*H362,2)</f>
        <v>846.89999999999998</v>
      </c>
      <c r="BL362" s="17" t="s">
        <v>132</v>
      </c>
      <c r="BM362" s="222" t="s">
        <v>458</v>
      </c>
    </row>
    <row r="363" s="13" customFormat="1">
      <c r="A363" s="13"/>
      <c r="B363" s="224"/>
      <c r="C363" s="225"/>
      <c r="D363" s="226" t="s">
        <v>133</v>
      </c>
      <c r="E363" s="227" t="s">
        <v>1</v>
      </c>
      <c r="F363" s="228" t="s">
        <v>203</v>
      </c>
      <c r="G363" s="225"/>
      <c r="H363" s="227" t="s">
        <v>1</v>
      </c>
      <c r="I363" s="225"/>
      <c r="J363" s="225"/>
      <c r="K363" s="225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133</v>
      </c>
      <c r="AU363" s="233" t="s">
        <v>81</v>
      </c>
      <c r="AV363" s="13" t="s">
        <v>79</v>
      </c>
      <c r="AW363" s="13" t="s">
        <v>28</v>
      </c>
      <c r="AX363" s="13" t="s">
        <v>71</v>
      </c>
      <c r="AY363" s="233" t="s">
        <v>126</v>
      </c>
    </row>
    <row r="364" s="13" customFormat="1">
      <c r="A364" s="13"/>
      <c r="B364" s="224"/>
      <c r="C364" s="225"/>
      <c r="D364" s="226" t="s">
        <v>133</v>
      </c>
      <c r="E364" s="227" t="s">
        <v>1</v>
      </c>
      <c r="F364" s="228" t="s">
        <v>459</v>
      </c>
      <c r="G364" s="225"/>
      <c r="H364" s="227" t="s">
        <v>1</v>
      </c>
      <c r="I364" s="225"/>
      <c r="J364" s="225"/>
      <c r="K364" s="225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133</v>
      </c>
      <c r="AU364" s="233" t="s">
        <v>81</v>
      </c>
      <c r="AV364" s="13" t="s">
        <v>79</v>
      </c>
      <c r="AW364" s="13" t="s">
        <v>28</v>
      </c>
      <c r="AX364" s="13" t="s">
        <v>71</v>
      </c>
      <c r="AY364" s="233" t="s">
        <v>126</v>
      </c>
    </row>
    <row r="365" s="14" customFormat="1">
      <c r="A365" s="14"/>
      <c r="B365" s="234"/>
      <c r="C365" s="235"/>
      <c r="D365" s="226" t="s">
        <v>133</v>
      </c>
      <c r="E365" s="236" t="s">
        <v>1</v>
      </c>
      <c r="F365" s="237" t="s">
        <v>460</v>
      </c>
      <c r="G365" s="235"/>
      <c r="H365" s="238">
        <v>0.089999999999999997</v>
      </c>
      <c r="I365" s="235"/>
      <c r="J365" s="235"/>
      <c r="K365" s="235"/>
      <c r="L365" s="239"/>
      <c r="M365" s="240"/>
      <c r="N365" s="241"/>
      <c r="O365" s="241"/>
      <c r="P365" s="241"/>
      <c r="Q365" s="241"/>
      <c r="R365" s="241"/>
      <c r="S365" s="241"/>
      <c r="T365" s="24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133</v>
      </c>
      <c r="AU365" s="243" t="s">
        <v>81</v>
      </c>
      <c r="AV365" s="14" t="s">
        <v>81</v>
      </c>
      <c r="AW365" s="14" t="s">
        <v>28</v>
      </c>
      <c r="AX365" s="14" t="s">
        <v>71</v>
      </c>
      <c r="AY365" s="243" t="s">
        <v>126</v>
      </c>
    </row>
    <row r="366" s="15" customFormat="1">
      <c r="A366" s="15"/>
      <c r="B366" s="244"/>
      <c r="C366" s="245"/>
      <c r="D366" s="226" t="s">
        <v>133</v>
      </c>
      <c r="E366" s="246" t="s">
        <v>1</v>
      </c>
      <c r="F366" s="247" t="s">
        <v>136</v>
      </c>
      <c r="G366" s="245"/>
      <c r="H366" s="248">
        <v>0.089999999999999997</v>
      </c>
      <c r="I366" s="245"/>
      <c r="J366" s="245"/>
      <c r="K366" s="245"/>
      <c r="L366" s="249"/>
      <c r="M366" s="250"/>
      <c r="N366" s="251"/>
      <c r="O366" s="251"/>
      <c r="P366" s="251"/>
      <c r="Q366" s="251"/>
      <c r="R366" s="251"/>
      <c r="S366" s="251"/>
      <c r="T366" s="25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3" t="s">
        <v>133</v>
      </c>
      <c r="AU366" s="253" t="s">
        <v>81</v>
      </c>
      <c r="AV366" s="15" t="s">
        <v>132</v>
      </c>
      <c r="AW366" s="15" t="s">
        <v>28</v>
      </c>
      <c r="AX366" s="15" t="s">
        <v>79</v>
      </c>
      <c r="AY366" s="253" t="s">
        <v>126</v>
      </c>
    </row>
    <row r="367" s="2" customFormat="1" ht="24.15" customHeight="1">
      <c r="A367" s="32"/>
      <c r="B367" s="33"/>
      <c r="C367" s="211" t="s">
        <v>304</v>
      </c>
      <c r="D367" s="211" t="s">
        <v>128</v>
      </c>
      <c r="E367" s="212" t="s">
        <v>461</v>
      </c>
      <c r="F367" s="213" t="s">
        <v>462</v>
      </c>
      <c r="G367" s="214" t="s">
        <v>131</v>
      </c>
      <c r="H367" s="215">
        <v>109.7</v>
      </c>
      <c r="I367" s="216">
        <v>687</v>
      </c>
      <c r="J367" s="216">
        <f>ROUND(I367*H367,2)</f>
        <v>75363.899999999994</v>
      </c>
      <c r="K367" s="217"/>
      <c r="L367" s="38"/>
      <c r="M367" s="218" t="s">
        <v>1</v>
      </c>
      <c r="N367" s="219" t="s">
        <v>36</v>
      </c>
      <c r="O367" s="220">
        <v>0</v>
      </c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222" t="s">
        <v>132</v>
      </c>
      <c r="AT367" s="222" t="s">
        <v>128</v>
      </c>
      <c r="AU367" s="222" t="s">
        <v>81</v>
      </c>
      <c r="AY367" s="17" t="s">
        <v>126</v>
      </c>
      <c r="BE367" s="223">
        <f>IF(N367="základní",J367,0)</f>
        <v>75363.899999999994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7" t="s">
        <v>79</v>
      </c>
      <c r="BK367" s="223">
        <f>ROUND(I367*H367,2)</f>
        <v>75363.899999999994</v>
      </c>
      <c r="BL367" s="17" t="s">
        <v>132</v>
      </c>
      <c r="BM367" s="222" t="s">
        <v>463</v>
      </c>
    </row>
    <row r="368" s="14" customFormat="1">
      <c r="A368" s="14"/>
      <c r="B368" s="234"/>
      <c r="C368" s="235"/>
      <c r="D368" s="226" t="s">
        <v>133</v>
      </c>
      <c r="E368" s="236" t="s">
        <v>1</v>
      </c>
      <c r="F368" s="237" t="s">
        <v>454</v>
      </c>
      <c r="G368" s="235"/>
      <c r="H368" s="238">
        <v>109.7</v>
      </c>
      <c r="I368" s="235"/>
      <c r="J368" s="235"/>
      <c r="K368" s="235"/>
      <c r="L368" s="239"/>
      <c r="M368" s="240"/>
      <c r="N368" s="241"/>
      <c r="O368" s="241"/>
      <c r="P368" s="241"/>
      <c r="Q368" s="241"/>
      <c r="R368" s="241"/>
      <c r="S368" s="241"/>
      <c r="T368" s="24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3" t="s">
        <v>133</v>
      </c>
      <c r="AU368" s="243" t="s">
        <v>81</v>
      </c>
      <c r="AV368" s="14" t="s">
        <v>81</v>
      </c>
      <c r="AW368" s="14" t="s">
        <v>28</v>
      </c>
      <c r="AX368" s="14" t="s">
        <v>71</v>
      </c>
      <c r="AY368" s="243" t="s">
        <v>126</v>
      </c>
    </row>
    <row r="369" s="15" customFormat="1">
      <c r="A369" s="15"/>
      <c r="B369" s="244"/>
      <c r="C369" s="245"/>
      <c r="D369" s="226" t="s">
        <v>133</v>
      </c>
      <c r="E369" s="246" t="s">
        <v>1</v>
      </c>
      <c r="F369" s="247" t="s">
        <v>136</v>
      </c>
      <c r="G369" s="245"/>
      <c r="H369" s="248">
        <v>109.7</v>
      </c>
      <c r="I369" s="245"/>
      <c r="J369" s="245"/>
      <c r="K369" s="245"/>
      <c r="L369" s="249"/>
      <c r="M369" s="250"/>
      <c r="N369" s="251"/>
      <c r="O369" s="251"/>
      <c r="P369" s="251"/>
      <c r="Q369" s="251"/>
      <c r="R369" s="251"/>
      <c r="S369" s="251"/>
      <c r="T369" s="25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3" t="s">
        <v>133</v>
      </c>
      <c r="AU369" s="253" t="s">
        <v>81</v>
      </c>
      <c r="AV369" s="15" t="s">
        <v>132</v>
      </c>
      <c r="AW369" s="15" t="s">
        <v>28</v>
      </c>
      <c r="AX369" s="15" t="s">
        <v>79</v>
      </c>
      <c r="AY369" s="253" t="s">
        <v>126</v>
      </c>
    </row>
    <row r="370" s="2" customFormat="1" ht="24.15" customHeight="1">
      <c r="A370" s="32"/>
      <c r="B370" s="33"/>
      <c r="C370" s="211" t="s">
        <v>464</v>
      </c>
      <c r="D370" s="211" t="s">
        <v>128</v>
      </c>
      <c r="E370" s="212" t="s">
        <v>465</v>
      </c>
      <c r="F370" s="213" t="s">
        <v>466</v>
      </c>
      <c r="G370" s="214" t="s">
        <v>194</v>
      </c>
      <c r="H370" s="215">
        <v>346.26999999999998</v>
      </c>
      <c r="I370" s="216">
        <v>85</v>
      </c>
      <c r="J370" s="216">
        <f>ROUND(I370*H370,2)</f>
        <v>29432.950000000001</v>
      </c>
      <c r="K370" s="217"/>
      <c r="L370" s="38"/>
      <c r="M370" s="218" t="s">
        <v>1</v>
      </c>
      <c r="N370" s="219" t="s">
        <v>36</v>
      </c>
      <c r="O370" s="220">
        <v>0</v>
      </c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222" t="s">
        <v>132</v>
      </c>
      <c r="AT370" s="222" t="s">
        <v>128</v>
      </c>
      <c r="AU370" s="222" t="s">
        <v>81</v>
      </c>
      <c r="AY370" s="17" t="s">
        <v>126</v>
      </c>
      <c r="BE370" s="223">
        <f>IF(N370="základní",J370,0)</f>
        <v>29432.950000000001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7" t="s">
        <v>79</v>
      </c>
      <c r="BK370" s="223">
        <f>ROUND(I370*H370,2)</f>
        <v>29432.950000000001</v>
      </c>
      <c r="BL370" s="17" t="s">
        <v>132</v>
      </c>
      <c r="BM370" s="222" t="s">
        <v>467</v>
      </c>
    </row>
    <row r="371" s="13" customFormat="1">
      <c r="A371" s="13"/>
      <c r="B371" s="224"/>
      <c r="C371" s="225"/>
      <c r="D371" s="226" t="s">
        <v>133</v>
      </c>
      <c r="E371" s="227" t="s">
        <v>1</v>
      </c>
      <c r="F371" s="228" t="s">
        <v>468</v>
      </c>
      <c r="G371" s="225"/>
      <c r="H371" s="227" t="s">
        <v>1</v>
      </c>
      <c r="I371" s="225"/>
      <c r="J371" s="225"/>
      <c r="K371" s="225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133</v>
      </c>
      <c r="AU371" s="233" t="s">
        <v>81</v>
      </c>
      <c r="AV371" s="13" t="s">
        <v>79</v>
      </c>
      <c r="AW371" s="13" t="s">
        <v>28</v>
      </c>
      <c r="AX371" s="13" t="s">
        <v>71</v>
      </c>
      <c r="AY371" s="233" t="s">
        <v>126</v>
      </c>
    </row>
    <row r="372" s="14" customFormat="1">
      <c r="A372" s="14"/>
      <c r="B372" s="234"/>
      <c r="C372" s="235"/>
      <c r="D372" s="226" t="s">
        <v>133</v>
      </c>
      <c r="E372" s="236" t="s">
        <v>1</v>
      </c>
      <c r="F372" s="237" t="s">
        <v>469</v>
      </c>
      <c r="G372" s="235"/>
      <c r="H372" s="238">
        <v>346.26999999999998</v>
      </c>
      <c r="I372" s="235"/>
      <c r="J372" s="235"/>
      <c r="K372" s="235"/>
      <c r="L372" s="239"/>
      <c r="M372" s="240"/>
      <c r="N372" s="241"/>
      <c r="O372" s="241"/>
      <c r="P372" s="241"/>
      <c r="Q372" s="241"/>
      <c r="R372" s="241"/>
      <c r="S372" s="241"/>
      <c r="T372" s="24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3" t="s">
        <v>133</v>
      </c>
      <c r="AU372" s="243" t="s">
        <v>81</v>
      </c>
      <c r="AV372" s="14" t="s">
        <v>81</v>
      </c>
      <c r="AW372" s="14" t="s">
        <v>28</v>
      </c>
      <c r="AX372" s="14" t="s">
        <v>71</v>
      </c>
      <c r="AY372" s="243" t="s">
        <v>126</v>
      </c>
    </row>
    <row r="373" s="15" customFormat="1">
      <c r="A373" s="15"/>
      <c r="B373" s="244"/>
      <c r="C373" s="245"/>
      <c r="D373" s="226" t="s">
        <v>133</v>
      </c>
      <c r="E373" s="246" t="s">
        <v>1</v>
      </c>
      <c r="F373" s="247" t="s">
        <v>136</v>
      </c>
      <c r="G373" s="245"/>
      <c r="H373" s="248">
        <v>346.26999999999998</v>
      </c>
      <c r="I373" s="245"/>
      <c r="J373" s="245"/>
      <c r="K373" s="245"/>
      <c r="L373" s="249"/>
      <c r="M373" s="250"/>
      <c r="N373" s="251"/>
      <c r="O373" s="251"/>
      <c r="P373" s="251"/>
      <c r="Q373" s="251"/>
      <c r="R373" s="251"/>
      <c r="S373" s="251"/>
      <c r="T373" s="252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3" t="s">
        <v>133</v>
      </c>
      <c r="AU373" s="253" t="s">
        <v>81</v>
      </c>
      <c r="AV373" s="15" t="s">
        <v>132</v>
      </c>
      <c r="AW373" s="15" t="s">
        <v>28</v>
      </c>
      <c r="AX373" s="15" t="s">
        <v>79</v>
      </c>
      <c r="AY373" s="253" t="s">
        <v>126</v>
      </c>
    </row>
    <row r="374" s="12" customFormat="1" ht="22.8" customHeight="1">
      <c r="A374" s="12"/>
      <c r="B374" s="196"/>
      <c r="C374" s="197"/>
      <c r="D374" s="198" t="s">
        <v>70</v>
      </c>
      <c r="E374" s="209" t="s">
        <v>470</v>
      </c>
      <c r="F374" s="209" t="s">
        <v>471</v>
      </c>
      <c r="G374" s="197"/>
      <c r="H374" s="197"/>
      <c r="I374" s="197"/>
      <c r="J374" s="210">
        <f>BK374</f>
        <v>83072.059999999998</v>
      </c>
      <c r="K374" s="197"/>
      <c r="L374" s="201"/>
      <c r="M374" s="202"/>
      <c r="N374" s="203"/>
      <c r="O374" s="203"/>
      <c r="P374" s="204">
        <f>SUM(P375:P391)</f>
        <v>0</v>
      </c>
      <c r="Q374" s="203"/>
      <c r="R374" s="204">
        <f>SUM(R375:R391)</f>
        <v>0</v>
      </c>
      <c r="S374" s="203"/>
      <c r="T374" s="205">
        <f>SUM(T375:T391)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6" t="s">
        <v>79</v>
      </c>
      <c r="AT374" s="207" t="s">
        <v>70</v>
      </c>
      <c r="AU374" s="207" t="s">
        <v>79</v>
      </c>
      <c r="AY374" s="206" t="s">
        <v>126</v>
      </c>
      <c r="BK374" s="208">
        <f>SUM(BK375:BK391)</f>
        <v>83072.059999999998</v>
      </c>
    </row>
    <row r="375" s="2" customFormat="1" ht="24.15" customHeight="1">
      <c r="A375" s="32"/>
      <c r="B375" s="33"/>
      <c r="C375" s="211" t="s">
        <v>313</v>
      </c>
      <c r="D375" s="211" t="s">
        <v>128</v>
      </c>
      <c r="E375" s="212" t="s">
        <v>472</v>
      </c>
      <c r="F375" s="213" t="s">
        <v>473</v>
      </c>
      <c r="G375" s="214" t="s">
        <v>178</v>
      </c>
      <c r="H375" s="215">
        <v>40.649000000000001</v>
      </c>
      <c r="I375" s="216">
        <v>234.38</v>
      </c>
      <c r="J375" s="216">
        <f>ROUND(I375*H375,2)</f>
        <v>9527.3099999999995</v>
      </c>
      <c r="K375" s="217"/>
      <c r="L375" s="38"/>
      <c r="M375" s="218" t="s">
        <v>1</v>
      </c>
      <c r="N375" s="219" t="s">
        <v>36</v>
      </c>
      <c r="O375" s="220">
        <v>0</v>
      </c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222" t="s">
        <v>132</v>
      </c>
      <c r="AT375" s="222" t="s">
        <v>128</v>
      </c>
      <c r="AU375" s="222" t="s">
        <v>81</v>
      </c>
      <c r="AY375" s="17" t="s">
        <v>126</v>
      </c>
      <c r="BE375" s="223">
        <f>IF(N375="základní",J375,0)</f>
        <v>9527.3099999999995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7" t="s">
        <v>79</v>
      </c>
      <c r="BK375" s="223">
        <f>ROUND(I375*H375,2)</f>
        <v>9527.3099999999995</v>
      </c>
      <c r="BL375" s="17" t="s">
        <v>132</v>
      </c>
      <c r="BM375" s="222" t="s">
        <v>474</v>
      </c>
    </row>
    <row r="376" s="2" customFormat="1" ht="24.15" customHeight="1">
      <c r="A376" s="32"/>
      <c r="B376" s="33"/>
      <c r="C376" s="211" t="s">
        <v>475</v>
      </c>
      <c r="D376" s="211" t="s">
        <v>128</v>
      </c>
      <c r="E376" s="212" t="s">
        <v>476</v>
      </c>
      <c r="F376" s="213" t="s">
        <v>477</v>
      </c>
      <c r="G376" s="214" t="s">
        <v>178</v>
      </c>
      <c r="H376" s="215">
        <v>772.33100000000002</v>
      </c>
      <c r="I376" s="216">
        <v>10.25</v>
      </c>
      <c r="J376" s="216">
        <f>ROUND(I376*H376,2)</f>
        <v>7916.3900000000003</v>
      </c>
      <c r="K376" s="217"/>
      <c r="L376" s="38"/>
      <c r="M376" s="218" t="s">
        <v>1</v>
      </c>
      <c r="N376" s="219" t="s">
        <v>36</v>
      </c>
      <c r="O376" s="220">
        <v>0</v>
      </c>
      <c r="P376" s="220">
        <f>O376*H376</f>
        <v>0</v>
      </c>
      <c r="Q376" s="220">
        <v>0</v>
      </c>
      <c r="R376" s="220">
        <f>Q376*H376</f>
        <v>0</v>
      </c>
      <c r="S376" s="220">
        <v>0</v>
      </c>
      <c r="T376" s="221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222" t="s">
        <v>132</v>
      </c>
      <c r="AT376" s="222" t="s">
        <v>128</v>
      </c>
      <c r="AU376" s="222" t="s">
        <v>81</v>
      </c>
      <c r="AY376" s="17" t="s">
        <v>126</v>
      </c>
      <c r="BE376" s="223">
        <f>IF(N376="základní",J376,0)</f>
        <v>7916.3900000000003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7" t="s">
        <v>79</v>
      </c>
      <c r="BK376" s="223">
        <f>ROUND(I376*H376,2)</f>
        <v>7916.3900000000003</v>
      </c>
      <c r="BL376" s="17" t="s">
        <v>132</v>
      </c>
      <c r="BM376" s="222" t="s">
        <v>478</v>
      </c>
    </row>
    <row r="377" s="13" customFormat="1">
      <c r="A377" s="13"/>
      <c r="B377" s="224"/>
      <c r="C377" s="225"/>
      <c r="D377" s="226" t="s">
        <v>133</v>
      </c>
      <c r="E377" s="227" t="s">
        <v>1</v>
      </c>
      <c r="F377" s="228" t="s">
        <v>479</v>
      </c>
      <c r="G377" s="225"/>
      <c r="H377" s="227" t="s">
        <v>1</v>
      </c>
      <c r="I377" s="225"/>
      <c r="J377" s="225"/>
      <c r="K377" s="225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133</v>
      </c>
      <c r="AU377" s="233" t="s">
        <v>81</v>
      </c>
      <c r="AV377" s="13" t="s">
        <v>79</v>
      </c>
      <c r="AW377" s="13" t="s">
        <v>28</v>
      </c>
      <c r="AX377" s="13" t="s">
        <v>71</v>
      </c>
      <c r="AY377" s="233" t="s">
        <v>126</v>
      </c>
    </row>
    <row r="378" s="14" customFormat="1">
      <c r="A378" s="14"/>
      <c r="B378" s="234"/>
      <c r="C378" s="235"/>
      <c r="D378" s="226" t="s">
        <v>133</v>
      </c>
      <c r="E378" s="236" t="s">
        <v>1</v>
      </c>
      <c r="F378" s="237" t="s">
        <v>480</v>
      </c>
      <c r="G378" s="235"/>
      <c r="H378" s="238">
        <v>772.33100000000002</v>
      </c>
      <c r="I378" s="235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3" t="s">
        <v>133</v>
      </c>
      <c r="AU378" s="243" t="s">
        <v>81</v>
      </c>
      <c r="AV378" s="14" t="s">
        <v>81</v>
      </c>
      <c r="AW378" s="14" t="s">
        <v>28</v>
      </c>
      <c r="AX378" s="14" t="s">
        <v>71</v>
      </c>
      <c r="AY378" s="243" t="s">
        <v>126</v>
      </c>
    </row>
    <row r="379" s="15" customFormat="1">
      <c r="A379" s="15"/>
      <c r="B379" s="244"/>
      <c r="C379" s="245"/>
      <c r="D379" s="226" t="s">
        <v>133</v>
      </c>
      <c r="E379" s="246" t="s">
        <v>1</v>
      </c>
      <c r="F379" s="247" t="s">
        <v>136</v>
      </c>
      <c r="G379" s="245"/>
      <c r="H379" s="248">
        <v>772.33100000000002</v>
      </c>
      <c r="I379" s="245"/>
      <c r="J379" s="245"/>
      <c r="K379" s="245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133</v>
      </c>
      <c r="AU379" s="253" t="s">
        <v>81</v>
      </c>
      <c r="AV379" s="15" t="s">
        <v>132</v>
      </c>
      <c r="AW379" s="15" t="s">
        <v>28</v>
      </c>
      <c r="AX379" s="15" t="s">
        <v>79</v>
      </c>
      <c r="AY379" s="253" t="s">
        <v>126</v>
      </c>
    </row>
    <row r="380" s="2" customFormat="1" ht="24.15" customHeight="1">
      <c r="A380" s="32"/>
      <c r="B380" s="33"/>
      <c r="C380" s="211" t="s">
        <v>320</v>
      </c>
      <c r="D380" s="211" t="s">
        <v>128</v>
      </c>
      <c r="E380" s="212" t="s">
        <v>481</v>
      </c>
      <c r="F380" s="213" t="s">
        <v>177</v>
      </c>
      <c r="G380" s="214" t="s">
        <v>178</v>
      </c>
      <c r="H380" s="215">
        <v>12.012000000000001</v>
      </c>
      <c r="I380" s="216">
        <v>650</v>
      </c>
      <c r="J380" s="216">
        <f>ROUND(I380*H380,2)</f>
        <v>7807.8000000000002</v>
      </c>
      <c r="K380" s="217"/>
      <c r="L380" s="38"/>
      <c r="M380" s="218" t="s">
        <v>1</v>
      </c>
      <c r="N380" s="219" t="s">
        <v>36</v>
      </c>
      <c r="O380" s="220">
        <v>0</v>
      </c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222" t="s">
        <v>132</v>
      </c>
      <c r="AT380" s="222" t="s">
        <v>128</v>
      </c>
      <c r="AU380" s="222" t="s">
        <v>81</v>
      </c>
      <c r="AY380" s="17" t="s">
        <v>126</v>
      </c>
      <c r="BE380" s="223">
        <f>IF(N380="základní",J380,0)</f>
        <v>7807.8000000000002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7" t="s">
        <v>79</v>
      </c>
      <c r="BK380" s="223">
        <f>ROUND(I380*H380,2)</f>
        <v>7807.8000000000002</v>
      </c>
      <c r="BL380" s="17" t="s">
        <v>132</v>
      </c>
      <c r="BM380" s="222" t="s">
        <v>482</v>
      </c>
    </row>
    <row r="381" s="14" customFormat="1">
      <c r="A381" s="14"/>
      <c r="B381" s="234"/>
      <c r="C381" s="235"/>
      <c r="D381" s="226" t="s">
        <v>133</v>
      </c>
      <c r="E381" s="236" t="s">
        <v>1</v>
      </c>
      <c r="F381" s="237" t="s">
        <v>483</v>
      </c>
      <c r="G381" s="235"/>
      <c r="H381" s="238">
        <v>12.012000000000001</v>
      </c>
      <c r="I381" s="235"/>
      <c r="J381" s="235"/>
      <c r="K381" s="235"/>
      <c r="L381" s="239"/>
      <c r="M381" s="240"/>
      <c r="N381" s="241"/>
      <c r="O381" s="241"/>
      <c r="P381" s="241"/>
      <c r="Q381" s="241"/>
      <c r="R381" s="241"/>
      <c r="S381" s="241"/>
      <c r="T381" s="24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3" t="s">
        <v>133</v>
      </c>
      <c r="AU381" s="243" t="s">
        <v>81</v>
      </c>
      <c r="AV381" s="14" t="s">
        <v>81</v>
      </c>
      <c r="AW381" s="14" t="s">
        <v>28</v>
      </c>
      <c r="AX381" s="14" t="s">
        <v>71</v>
      </c>
      <c r="AY381" s="243" t="s">
        <v>126</v>
      </c>
    </row>
    <row r="382" s="15" customFormat="1">
      <c r="A382" s="15"/>
      <c r="B382" s="244"/>
      <c r="C382" s="245"/>
      <c r="D382" s="226" t="s">
        <v>133</v>
      </c>
      <c r="E382" s="246" t="s">
        <v>1</v>
      </c>
      <c r="F382" s="247" t="s">
        <v>136</v>
      </c>
      <c r="G382" s="245"/>
      <c r="H382" s="248">
        <v>12.012000000000001</v>
      </c>
      <c r="I382" s="245"/>
      <c r="J382" s="245"/>
      <c r="K382" s="245"/>
      <c r="L382" s="249"/>
      <c r="M382" s="250"/>
      <c r="N382" s="251"/>
      <c r="O382" s="251"/>
      <c r="P382" s="251"/>
      <c r="Q382" s="251"/>
      <c r="R382" s="251"/>
      <c r="S382" s="251"/>
      <c r="T382" s="25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3" t="s">
        <v>133</v>
      </c>
      <c r="AU382" s="253" t="s">
        <v>81</v>
      </c>
      <c r="AV382" s="15" t="s">
        <v>132</v>
      </c>
      <c r="AW382" s="15" t="s">
        <v>28</v>
      </c>
      <c r="AX382" s="15" t="s">
        <v>79</v>
      </c>
      <c r="AY382" s="253" t="s">
        <v>126</v>
      </c>
    </row>
    <row r="383" s="2" customFormat="1" ht="37.8" customHeight="1">
      <c r="A383" s="32"/>
      <c r="B383" s="33"/>
      <c r="C383" s="211" t="s">
        <v>484</v>
      </c>
      <c r="D383" s="211" t="s">
        <v>128</v>
      </c>
      <c r="E383" s="212" t="s">
        <v>485</v>
      </c>
      <c r="F383" s="213" t="s">
        <v>486</v>
      </c>
      <c r="G383" s="214" t="s">
        <v>178</v>
      </c>
      <c r="H383" s="215">
        <v>2.194</v>
      </c>
      <c r="I383" s="216">
        <v>1240</v>
      </c>
      <c r="J383" s="216">
        <f>ROUND(I383*H383,2)</f>
        <v>2720.5599999999999</v>
      </c>
      <c r="K383" s="217"/>
      <c r="L383" s="38"/>
      <c r="M383" s="218" t="s">
        <v>1</v>
      </c>
      <c r="N383" s="219" t="s">
        <v>36</v>
      </c>
      <c r="O383" s="220">
        <v>0</v>
      </c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222" t="s">
        <v>132</v>
      </c>
      <c r="AT383" s="222" t="s">
        <v>128</v>
      </c>
      <c r="AU383" s="222" t="s">
        <v>81</v>
      </c>
      <c r="AY383" s="17" t="s">
        <v>126</v>
      </c>
      <c r="BE383" s="223">
        <f>IF(N383="základní",J383,0)</f>
        <v>2720.5599999999999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7" t="s">
        <v>79</v>
      </c>
      <c r="BK383" s="223">
        <f>ROUND(I383*H383,2)</f>
        <v>2720.5599999999999</v>
      </c>
      <c r="BL383" s="17" t="s">
        <v>132</v>
      </c>
      <c r="BM383" s="222" t="s">
        <v>487</v>
      </c>
    </row>
    <row r="384" s="14" customFormat="1">
      <c r="A384" s="14"/>
      <c r="B384" s="234"/>
      <c r="C384" s="235"/>
      <c r="D384" s="226" t="s">
        <v>133</v>
      </c>
      <c r="E384" s="236" t="s">
        <v>1</v>
      </c>
      <c r="F384" s="237" t="s">
        <v>488</v>
      </c>
      <c r="G384" s="235"/>
      <c r="H384" s="238">
        <v>2.194</v>
      </c>
      <c r="I384" s="235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3" t="s">
        <v>133</v>
      </c>
      <c r="AU384" s="243" t="s">
        <v>81</v>
      </c>
      <c r="AV384" s="14" t="s">
        <v>81</v>
      </c>
      <c r="AW384" s="14" t="s">
        <v>28</v>
      </c>
      <c r="AX384" s="14" t="s">
        <v>71</v>
      </c>
      <c r="AY384" s="243" t="s">
        <v>126</v>
      </c>
    </row>
    <row r="385" s="15" customFormat="1">
      <c r="A385" s="15"/>
      <c r="B385" s="244"/>
      <c r="C385" s="245"/>
      <c r="D385" s="226" t="s">
        <v>133</v>
      </c>
      <c r="E385" s="246" t="s">
        <v>1</v>
      </c>
      <c r="F385" s="247" t="s">
        <v>136</v>
      </c>
      <c r="G385" s="245"/>
      <c r="H385" s="248">
        <v>2.194</v>
      </c>
      <c r="I385" s="245"/>
      <c r="J385" s="245"/>
      <c r="K385" s="245"/>
      <c r="L385" s="249"/>
      <c r="M385" s="250"/>
      <c r="N385" s="251"/>
      <c r="O385" s="251"/>
      <c r="P385" s="251"/>
      <c r="Q385" s="251"/>
      <c r="R385" s="251"/>
      <c r="S385" s="251"/>
      <c r="T385" s="25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3" t="s">
        <v>133</v>
      </c>
      <c r="AU385" s="253" t="s">
        <v>81</v>
      </c>
      <c r="AV385" s="15" t="s">
        <v>132</v>
      </c>
      <c r="AW385" s="15" t="s">
        <v>28</v>
      </c>
      <c r="AX385" s="15" t="s">
        <v>79</v>
      </c>
      <c r="AY385" s="253" t="s">
        <v>126</v>
      </c>
    </row>
    <row r="386" s="2" customFormat="1" ht="37.8" customHeight="1">
      <c r="A386" s="32"/>
      <c r="B386" s="33"/>
      <c r="C386" s="211" t="s">
        <v>326</v>
      </c>
      <c r="D386" s="211" t="s">
        <v>128</v>
      </c>
      <c r="E386" s="212" t="s">
        <v>489</v>
      </c>
      <c r="F386" s="213" t="s">
        <v>490</v>
      </c>
      <c r="G386" s="214" t="s">
        <v>178</v>
      </c>
      <c r="H386" s="215">
        <v>0.20000000000000001</v>
      </c>
      <c r="I386" s="216">
        <v>13000</v>
      </c>
      <c r="J386" s="216">
        <f>ROUND(I386*H386,2)</f>
        <v>2600</v>
      </c>
      <c r="K386" s="217"/>
      <c r="L386" s="38"/>
      <c r="M386" s="218" t="s">
        <v>1</v>
      </c>
      <c r="N386" s="219" t="s">
        <v>36</v>
      </c>
      <c r="O386" s="220">
        <v>0</v>
      </c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222" t="s">
        <v>132</v>
      </c>
      <c r="AT386" s="222" t="s">
        <v>128</v>
      </c>
      <c r="AU386" s="222" t="s">
        <v>81</v>
      </c>
      <c r="AY386" s="17" t="s">
        <v>126</v>
      </c>
      <c r="BE386" s="223">
        <f>IF(N386="základní",J386,0)</f>
        <v>2600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7" t="s">
        <v>79</v>
      </c>
      <c r="BK386" s="223">
        <f>ROUND(I386*H386,2)</f>
        <v>2600</v>
      </c>
      <c r="BL386" s="17" t="s">
        <v>132</v>
      </c>
      <c r="BM386" s="222" t="s">
        <v>491</v>
      </c>
    </row>
    <row r="387" s="14" customFormat="1">
      <c r="A387" s="14"/>
      <c r="B387" s="234"/>
      <c r="C387" s="235"/>
      <c r="D387" s="226" t="s">
        <v>133</v>
      </c>
      <c r="E387" s="236" t="s">
        <v>1</v>
      </c>
      <c r="F387" s="237" t="s">
        <v>492</v>
      </c>
      <c r="G387" s="235"/>
      <c r="H387" s="238">
        <v>0.20000000000000001</v>
      </c>
      <c r="I387" s="235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133</v>
      </c>
      <c r="AU387" s="243" t="s">
        <v>81</v>
      </c>
      <c r="AV387" s="14" t="s">
        <v>81</v>
      </c>
      <c r="AW387" s="14" t="s">
        <v>28</v>
      </c>
      <c r="AX387" s="14" t="s">
        <v>71</v>
      </c>
      <c r="AY387" s="243" t="s">
        <v>126</v>
      </c>
    </row>
    <row r="388" s="15" customFormat="1">
      <c r="A388" s="15"/>
      <c r="B388" s="244"/>
      <c r="C388" s="245"/>
      <c r="D388" s="226" t="s">
        <v>133</v>
      </c>
      <c r="E388" s="246" t="s">
        <v>1</v>
      </c>
      <c r="F388" s="247" t="s">
        <v>136</v>
      </c>
      <c r="G388" s="245"/>
      <c r="H388" s="248">
        <v>0.20000000000000001</v>
      </c>
      <c r="I388" s="245"/>
      <c r="J388" s="245"/>
      <c r="K388" s="245"/>
      <c r="L388" s="249"/>
      <c r="M388" s="250"/>
      <c r="N388" s="251"/>
      <c r="O388" s="251"/>
      <c r="P388" s="251"/>
      <c r="Q388" s="251"/>
      <c r="R388" s="251"/>
      <c r="S388" s="251"/>
      <c r="T388" s="25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3" t="s">
        <v>133</v>
      </c>
      <c r="AU388" s="253" t="s">
        <v>81</v>
      </c>
      <c r="AV388" s="15" t="s">
        <v>132</v>
      </c>
      <c r="AW388" s="15" t="s">
        <v>28</v>
      </c>
      <c r="AX388" s="15" t="s">
        <v>79</v>
      </c>
      <c r="AY388" s="253" t="s">
        <v>126</v>
      </c>
    </row>
    <row r="389" s="2" customFormat="1" ht="14.4" customHeight="1">
      <c r="A389" s="32"/>
      <c r="B389" s="33"/>
      <c r="C389" s="211" t="s">
        <v>493</v>
      </c>
      <c r="D389" s="211" t="s">
        <v>128</v>
      </c>
      <c r="E389" s="212" t="s">
        <v>494</v>
      </c>
      <c r="F389" s="213" t="s">
        <v>495</v>
      </c>
      <c r="G389" s="214" t="s">
        <v>251</v>
      </c>
      <c r="H389" s="215">
        <v>70</v>
      </c>
      <c r="I389" s="216">
        <v>750</v>
      </c>
      <c r="J389" s="216">
        <f>ROUND(I389*H389,2)</f>
        <v>52500</v>
      </c>
      <c r="K389" s="217"/>
      <c r="L389" s="38"/>
      <c r="M389" s="218" t="s">
        <v>1</v>
      </c>
      <c r="N389" s="219" t="s">
        <v>36</v>
      </c>
      <c r="O389" s="220">
        <v>0</v>
      </c>
      <c r="P389" s="220">
        <f>O389*H389</f>
        <v>0</v>
      </c>
      <c r="Q389" s="220">
        <v>0</v>
      </c>
      <c r="R389" s="220">
        <f>Q389*H389</f>
        <v>0</v>
      </c>
      <c r="S389" s="220">
        <v>0</v>
      </c>
      <c r="T389" s="22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222" t="s">
        <v>132</v>
      </c>
      <c r="AT389" s="222" t="s">
        <v>128</v>
      </c>
      <c r="AU389" s="222" t="s">
        <v>81</v>
      </c>
      <c r="AY389" s="17" t="s">
        <v>126</v>
      </c>
      <c r="BE389" s="223">
        <f>IF(N389="základní",J389,0)</f>
        <v>52500</v>
      </c>
      <c r="BF389" s="223">
        <f>IF(N389="snížená",J389,0)</f>
        <v>0</v>
      </c>
      <c r="BG389" s="223">
        <f>IF(N389="zákl. přenesená",J389,0)</f>
        <v>0</v>
      </c>
      <c r="BH389" s="223">
        <f>IF(N389="sníž. přenesená",J389,0)</f>
        <v>0</v>
      </c>
      <c r="BI389" s="223">
        <f>IF(N389="nulová",J389,0)</f>
        <v>0</v>
      </c>
      <c r="BJ389" s="17" t="s">
        <v>79</v>
      </c>
      <c r="BK389" s="223">
        <f>ROUND(I389*H389,2)</f>
        <v>52500</v>
      </c>
      <c r="BL389" s="17" t="s">
        <v>132</v>
      </c>
      <c r="BM389" s="222" t="s">
        <v>496</v>
      </c>
    </row>
    <row r="390" s="14" customFormat="1">
      <c r="A390" s="14"/>
      <c r="B390" s="234"/>
      <c r="C390" s="235"/>
      <c r="D390" s="226" t="s">
        <v>133</v>
      </c>
      <c r="E390" s="236" t="s">
        <v>1</v>
      </c>
      <c r="F390" s="237" t="s">
        <v>497</v>
      </c>
      <c r="G390" s="235"/>
      <c r="H390" s="238">
        <v>70</v>
      </c>
      <c r="I390" s="235"/>
      <c r="J390" s="235"/>
      <c r="K390" s="235"/>
      <c r="L390" s="239"/>
      <c r="M390" s="240"/>
      <c r="N390" s="241"/>
      <c r="O390" s="241"/>
      <c r="P390" s="241"/>
      <c r="Q390" s="241"/>
      <c r="R390" s="241"/>
      <c r="S390" s="241"/>
      <c r="T390" s="24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3" t="s">
        <v>133</v>
      </c>
      <c r="AU390" s="243" t="s">
        <v>81</v>
      </c>
      <c r="AV390" s="14" t="s">
        <v>81</v>
      </c>
      <c r="AW390" s="14" t="s">
        <v>28</v>
      </c>
      <c r="AX390" s="14" t="s">
        <v>71</v>
      </c>
      <c r="AY390" s="243" t="s">
        <v>126</v>
      </c>
    </row>
    <row r="391" s="15" customFormat="1">
      <c r="A391" s="15"/>
      <c r="B391" s="244"/>
      <c r="C391" s="245"/>
      <c r="D391" s="226" t="s">
        <v>133</v>
      </c>
      <c r="E391" s="246" t="s">
        <v>1</v>
      </c>
      <c r="F391" s="247" t="s">
        <v>136</v>
      </c>
      <c r="G391" s="245"/>
      <c r="H391" s="248">
        <v>70</v>
      </c>
      <c r="I391" s="245"/>
      <c r="J391" s="245"/>
      <c r="K391" s="245"/>
      <c r="L391" s="249"/>
      <c r="M391" s="250"/>
      <c r="N391" s="251"/>
      <c r="O391" s="251"/>
      <c r="P391" s="251"/>
      <c r="Q391" s="251"/>
      <c r="R391" s="251"/>
      <c r="S391" s="251"/>
      <c r="T391" s="25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3" t="s">
        <v>133</v>
      </c>
      <c r="AU391" s="253" t="s">
        <v>81</v>
      </c>
      <c r="AV391" s="15" t="s">
        <v>132</v>
      </c>
      <c r="AW391" s="15" t="s">
        <v>28</v>
      </c>
      <c r="AX391" s="15" t="s">
        <v>79</v>
      </c>
      <c r="AY391" s="253" t="s">
        <v>126</v>
      </c>
    </row>
    <row r="392" s="12" customFormat="1" ht="22.8" customHeight="1">
      <c r="A392" s="12"/>
      <c r="B392" s="196"/>
      <c r="C392" s="197"/>
      <c r="D392" s="198" t="s">
        <v>70</v>
      </c>
      <c r="E392" s="209" t="s">
        <v>498</v>
      </c>
      <c r="F392" s="209" t="s">
        <v>499</v>
      </c>
      <c r="G392" s="197"/>
      <c r="H392" s="197"/>
      <c r="I392" s="197"/>
      <c r="J392" s="210">
        <f>BK392</f>
        <v>6173.0100000000002</v>
      </c>
      <c r="K392" s="197"/>
      <c r="L392" s="201"/>
      <c r="M392" s="202"/>
      <c r="N392" s="203"/>
      <c r="O392" s="203"/>
      <c r="P392" s="204">
        <f>P393</f>
        <v>0</v>
      </c>
      <c r="Q392" s="203"/>
      <c r="R392" s="204">
        <f>R393</f>
        <v>0</v>
      </c>
      <c r="S392" s="203"/>
      <c r="T392" s="205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6" t="s">
        <v>79</v>
      </c>
      <c r="AT392" s="207" t="s">
        <v>70</v>
      </c>
      <c r="AU392" s="207" t="s">
        <v>79</v>
      </c>
      <c r="AY392" s="206" t="s">
        <v>126</v>
      </c>
      <c r="BK392" s="208">
        <f>BK393</f>
        <v>6173.0100000000002</v>
      </c>
    </row>
    <row r="393" s="2" customFormat="1" ht="24.15" customHeight="1">
      <c r="A393" s="32"/>
      <c r="B393" s="33"/>
      <c r="C393" s="211" t="s">
        <v>332</v>
      </c>
      <c r="D393" s="211" t="s">
        <v>128</v>
      </c>
      <c r="E393" s="212" t="s">
        <v>500</v>
      </c>
      <c r="F393" s="213" t="s">
        <v>501</v>
      </c>
      <c r="G393" s="214" t="s">
        <v>178</v>
      </c>
      <c r="H393" s="215">
        <v>35.567</v>
      </c>
      <c r="I393" s="216">
        <v>173.56</v>
      </c>
      <c r="J393" s="216">
        <f>ROUND(I393*H393,2)</f>
        <v>6173.0100000000002</v>
      </c>
      <c r="K393" s="217"/>
      <c r="L393" s="38"/>
      <c r="M393" s="218" t="s">
        <v>1</v>
      </c>
      <c r="N393" s="219" t="s">
        <v>36</v>
      </c>
      <c r="O393" s="220">
        <v>0</v>
      </c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222" t="s">
        <v>132</v>
      </c>
      <c r="AT393" s="222" t="s">
        <v>128</v>
      </c>
      <c r="AU393" s="222" t="s">
        <v>81</v>
      </c>
      <c r="AY393" s="17" t="s">
        <v>126</v>
      </c>
      <c r="BE393" s="223">
        <f>IF(N393="základní",J393,0)</f>
        <v>6173.0100000000002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7" t="s">
        <v>79</v>
      </c>
      <c r="BK393" s="223">
        <f>ROUND(I393*H393,2)</f>
        <v>6173.0100000000002</v>
      </c>
      <c r="BL393" s="17" t="s">
        <v>132</v>
      </c>
      <c r="BM393" s="222" t="s">
        <v>502</v>
      </c>
    </row>
    <row r="394" s="12" customFormat="1" ht="25.92" customHeight="1">
      <c r="A394" s="12"/>
      <c r="B394" s="196"/>
      <c r="C394" s="197"/>
      <c r="D394" s="198" t="s">
        <v>70</v>
      </c>
      <c r="E394" s="199" t="s">
        <v>503</v>
      </c>
      <c r="F394" s="199" t="s">
        <v>504</v>
      </c>
      <c r="G394" s="197"/>
      <c r="H394" s="197"/>
      <c r="I394" s="197"/>
      <c r="J394" s="200">
        <f>BK394</f>
        <v>197033.38000000001</v>
      </c>
      <c r="K394" s="197"/>
      <c r="L394" s="201"/>
      <c r="M394" s="202"/>
      <c r="N394" s="203"/>
      <c r="O394" s="203"/>
      <c r="P394" s="204">
        <f>P395+P432+P438</f>
        <v>0</v>
      </c>
      <c r="Q394" s="203"/>
      <c r="R394" s="204">
        <f>R395+R432+R438</f>
        <v>0.021999999999999999</v>
      </c>
      <c r="S394" s="203"/>
      <c r="T394" s="205">
        <f>T395+T432+T438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6" t="s">
        <v>81</v>
      </c>
      <c r="AT394" s="207" t="s">
        <v>70</v>
      </c>
      <c r="AU394" s="207" t="s">
        <v>71</v>
      </c>
      <c r="AY394" s="206" t="s">
        <v>126</v>
      </c>
      <c r="BK394" s="208">
        <f>BK395+BK432+BK438</f>
        <v>197033.38000000001</v>
      </c>
    </row>
    <row r="395" s="12" customFormat="1" ht="22.8" customHeight="1">
      <c r="A395" s="12"/>
      <c r="B395" s="196"/>
      <c r="C395" s="197"/>
      <c r="D395" s="198" t="s">
        <v>70</v>
      </c>
      <c r="E395" s="209" t="s">
        <v>505</v>
      </c>
      <c r="F395" s="209" t="s">
        <v>506</v>
      </c>
      <c r="G395" s="197"/>
      <c r="H395" s="197"/>
      <c r="I395" s="197"/>
      <c r="J395" s="210">
        <f>BK395</f>
        <v>10093.42</v>
      </c>
      <c r="K395" s="197"/>
      <c r="L395" s="201"/>
      <c r="M395" s="202"/>
      <c r="N395" s="203"/>
      <c r="O395" s="203"/>
      <c r="P395" s="204">
        <f>SUM(P396:P431)</f>
        <v>0</v>
      </c>
      <c r="Q395" s="203"/>
      <c r="R395" s="204">
        <f>SUM(R396:R431)</f>
        <v>0</v>
      </c>
      <c r="S395" s="203"/>
      <c r="T395" s="205">
        <f>SUM(T396:T431)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6" t="s">
        <v>81</v>
      </c>
      <c r="AT395" s="207" t="s">
        <v>70</v>
      </c>
      <c r="AU395" s="207" t="s">
        <v>79</v>
      </c>
      <c r="AY395" s="206" t="s">
        <v>126</v>
      </c>
      <c r="BK395" s="208">
        <f>SUM(BK396:BK431)</f>
        <v>10093.42</v>
      </c>
    </row>
    <row r="396" s="2" customFormat="1" ht="24.15" customHeight="1">
      <c r="A396" s="32"/>
      <c r="B396" s="33"/>
      <c r="C396" s="211" t="s">
        <v>507</v>
      </c>
      <c r="D396" s="211" t="s">
        <v>128</v>
      </c>
      <c r="E396" s="212" t="s">
        <v>508</v>
      </c>
      <c r="F396" s="213" t="s">
        <v>509</v>
      </c>
      <c r="G396" s="214" t="s">
        <v>131</v>
      </c>
      <c r="H396" s="215">
        <v>11.76</v>
      </c>
      <c r="I396" s="216">
        <v>21.09</v>
      </c>
      <c r="J396" s="216">
        <f>ROUND(I396*H396,2)</f>
        <v>248.02000000000001</v>
      </c>
      <c r="K396" s="217"/>
      <c r="L396" s="38"/>
      <c r="M396" s="218" t="s">
        <v>1</v>
      </c>
      <c r="N396" s="219" t="s">
        <v>36</v>
      </c>
      <c r="O396" s="220">
        <v>0</v>
      </c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22" t="s">
        <v>172</v>
      </c>
      <c r="AT396" s="222" t="s">
        <v>128</v>
      </c>
      <c r="AU396" s="222" t="s">
        <v>81</v>
      </c>
      <c r="AY396" s="17" t="s">
        <v>126</v>
      </c>
      <c r="BE396" s="223">
        <f>IF(N396="základní",J396,0)</f>
        <v>248.02000000000001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7" t="s">
        <v>79</v>
      </c>
      <c r="BK396" s="223">
        <f>ROUND(I396*H396,2)</f>
        <v>248.02000000000001</v>
      </c>
      <c r="BL396" s="17" t="s">
        <v>172</v>
      </c>
      <c r="BM396" s="222" t="s">
        <v>510</v>
      </c>
    </row>
    <row r="397" s="13" customFormat="1">
      <c r="A397" s="13"/>
      <c r="B397" s="224"/>
      <c r="C397" s="225"/>
      <c r="D397" s="226" t="s">
        <v>133</v>
      </c>
      <c r="E397" s="227" t="s">
        <v>1</v>
      </c>
      <c r="F397" s="228" t="s">
        <v>218</v>
      </c>
      <c r="G397" s="225"/>
      <c r="H397" s="227" t="s">
        <v>1</v>
      </c>
      <c r="I397" s="225"/>
      <c r="J397" s="225"/>
      <c r="K397" s="225"/>
      <c r="L397" s="229"/>
      <c r="M397" s="230"/>
      <c r="N397" s="231"/>
      <c r="O397" s="231"/>
      <c r="P397" s="231"/>
      <c r="Q397" s="231"/>
      <c r="R397" s="231"/>
      <c r="S397" s="231"/>
      <c r="T397" s="23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3" t="s">
        <v>133</v>
      </c>
      <c r="AU397" s="233" t="s">
        <v>81</v>
      </c>
      <c r="AV397" s="13" t="s">
        <v>79</v>
      </c>
      <c r="AW397" s="13" t="s">
        <v>28</v>
      </c>
      <c r="AX397" s="13" t="s">
        <v>71</v>
      </c>
      <c r="AY397" s="233" t="s">
        <v>126</v>
      </c>
    </row>
    <row r="398" s="14" customFormat="1">
      <c r="A398" s="14"/>
      <c r="B398" s="234"/>
      <c r="C398" s="235"/>
      <c r="D398" s="226" t="s">
        <v>133</v>
      </c>
      <c r="E398" s="236" t="s">
        <v>1</v>
      </c>
      <c r="F398" s="237" t="s">
        <v>511</v>
      </c>
      <c r="G398" s="235"/>
      <c r="H398" s="238">
        <v>11.76</v>
      </c>
      <c r="I398" s="235"/>
      <c r="J398" s="235"/>
      <c r="K398" s="235"/>
      <c r="L398" s="239"/>
      <c r="M398" s="240"/>
      <c r="N398" s="241"/>
      <c r="O398" s="241"/>
      <c r="P398" s="241"/>
      <c r="Q398" s="241"/>
      <c r="R398" s="241"/>
      <c r="S398" s="241"/>
      <c r="T398" s="24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3" t="s">
        <v>133</v>
      </c>
      <c r="AU398" s="243" t="s">
        <v>81</v>
      </c>
      <c r="AV398" s="14" t="s">
        <v>81</v>
      </c>
      <c r="AW398" s="14" t="s">
        <v>28</v>
      </c>
      <c r="AX398" s="14" t="s">
        <v>71</v>
      </c>
      <c r="AY398" s="243" t="s">
        <v>126</v>
      </c>
    </row>
    <row r="399" s="15" customFormat="1">
      <c r="A399" s="15"/>
      <c r="B399" s="244"/>
      <c r="C399" s="245"/>
      <c r="D399" s="226" t="s">
        <v>133</v>
      </c>
      <c r="E399" s="246" t="s">
        <v>1</v>
      </c>
      <c r="F399" s="247" t="s">
        <v>136</v>
      </c>
      <c r="G399" s="245"/>
      <c r="H399" s="248">
        <v>11.76</v>
      </c>
      <c r="I399" s="245"/>
      <c r="J399" s="245"/>
      <c r="K399" s="245"/>
      <c r="L399" s="249"/>
      <c r="M399" s="250"/>
      <c r="N399" s="251"/>
      <c r="O399" s="251"/>
      <c r="P399" s="251"/>
      <c r="Q399" s="251"/>
      <c r="R399" s="251"/>
      <c r="S399" s="251"/>
      <c r="T399" s="25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3" t="s">
        <v>133</v>
      </c>
      <c r="AU399" s="253" t="s">
        <v>81</v>
      </c>
      <c r="AV399" s="15" t="s">
        <v>132</v>
      </c>
      <c r="AW399" s="15" t="s">
        <v>28</v>
      </c>
      <c r="AX399" s="15" t="s">
        <v>79</v>
      </c>
      <c r="AY399" s="253" t="s">
        <v>126</v>
      </c>
    </row>
    <row r="400" s="2" customFormat="1" ht="14.4" customHeight="1">
      <c r="A400" s="32"/>
      <c r="B400" s="33"/>
      <c r="C400" s="254" t="s">
        <v>337</v>
      </c>
      <c r="D400" s="254" t="s">
        <v>191</v>
      </c>
      <c r="E400" s="255" t="s">
        <v>512</v>
      </c>
      <c r="F400" s="256" t="s">
        <v>513</v>
      </c>
      <c r="G400" s="257" t="s">
        <v>178</v>
      </c>
      <c r="H400" s="258">
        <v>0.0040000000000000001</v>
      </c>
      <c r="I400" s="259">
        <v>50300</v>
      </c>
      <c r="J400" s="259">
        <f>ROUND(I400*H400,2)</f>
        <v>201.19999999999999</v>
      </c>
      <c r="K400" s="260"/>
      <c r="L400" s="261"/>
      <c r="M400" s="262" t="s">
        <v>1</v>
      </c>
      <c r="N400" s="263" t="s">
        <v>36</v>
      </c>
      <c r="O400" s="220">
        <v>0</v>
      </c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222" t="s">
        <v>217</v>
      </c>
      <c r="AT400" s="222" t="s">
        <v>191</v>
      </c>
      <c r="AU400" s="222" t="s">
        <v>81</v>
      </c>
      <c r="AY400" s="17" t="s">
        <v>126</v>
      </c>
      <c r="BE400" s="223">
        <f>IF(N400="základní",J400,0)</f>
        <v>201.19999999999999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7" t="s">
        <v>79</v>
      </c>
      <c r="BK400" s="223">
        <f>ROUND(I400*H400,2)</f>
        <v>201.19999999999999</v>
      </c>
      <c r="BL400" s="17" t="s">
        <v>172</v>
      </c>
      <c r="BM400" s="222" t="s">
        <v>514</v>
      </c>
    </row>
    <row r="401" s="14" customFormat="1">
      <c r="A401" s="14"/>
      <c r="B401" s="234"/>
      <c r="C401" s="235"/>
      <c r="D401" s="226" t="s">
        <v>133</v>
      </c>
      <c r="E401" s="236" t="s">
        <v>1</v>
      </c>
      <c r="F401" s="237" t="s">
        <v>515</v>
      </c>
      <c r="G401" s="235"/>
      <c r="H401" s="238">
        <v>0.0040000000000000001</v>
      </c>
      <c r="I401" s="235"/>
      <c r="J401" s="235"/>
      <c r="K401" s="235"/>
      <c r="L401" s="239"/>
      <c r="M401" s="240"/>
      <c r="N401" s="241"/>
      <c r="O401" s="241"/>
      <c r="P401" s="241"/>
      <c r="Q401" s="241"/>
      <c r="R401" s="241"/>
      <c r="S401" s="241"/>
      <c r="T401" s="24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3" t="s">
        <v>133</v>
      </c>
      <c r="AU401" s="243" t="s">
        <v>81</v>
      </c>
      <c r="AV401" s="14" t="s">
        <v>81</v>
      </c>
      <c r="AW401" s="14" t="s">
        <v>28</v>
      </c>
      <c r="AX401" s="14" t="s">
        <v>71</v>
      </c>
      <c r="AY401" s="243" t="s">
        <v>126</v>
      </c>
    </row>
    <row r="402" s="15" customFormat="1">
      <c r="A402" s="15"/>
      <c r="B402" s="244"/>
      <c r="C402" s="245"/>
      <c r="D402" s="226" t="s">
        <v>133</v>
      </c>
      <c r="E402" s="246" t="s">
        <v>1</v>
      </c>
      <c r="F402" s="247" t="s">
        <v>136</v>
      </c>
      <c r="G402" s="245"/>
      <c r="H402" s="248">
        <v>0.0040000000000000001</v>
      </c>
      <c r="I402" s="245"/>
      <c r="J402" s="245"/>
      <c r="K402" s="245"/>
      <c r="L402" s="249"/>
      <c r="M402" s="250"/>
      <c r="N402" s="251"/>
      <c r="O402" s="251"/>
      <c r="P402" s="251"/>
      <c r="Q402" s="251"/>
      <c r="R402" s="251"/>
      <c r="S402" s="251"/>
      <c r="T402" s="252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3" t="s">
        <v>133</v>
      </c>
      <c r="AU402" s="253" t="s">
        <v>81</v>
      </c>
      <c r="AV402" s="15" t="s">
        <v>132</v>
      </c>
      <c r="AW402" s="15" t="s">
        <v>28</v>
      </c>
      <c r="AX402" s="15" t="s">
        <v>79</v>
      </c>
      <c r="AY402" s="253" t="s">
        <v>126</v>
      </c>
    </row>
    <row r="403" s="2" customFormat="1" ht="24.15" customHeight="1">
      <c r="A403" s="32"/>
      <c r="B403" s="33"/>
      <c r="C403" s="211" t="s">
        <v>516</v>
      </c>
      <c r="D403" s="211" t="s">
        <v>128</v>
      </c>
      <c r="E403" s="212" t="s">
        <v>517</v>
      </c>
      <c r="F403" s="213" t="s">
        <v>518</v>
      </c>
      <c r="G403" s="214" t="s">
        <v>131</v>
      </c>
      <c r="H403" s="215">
        <v>11.76</v>
      </c>
      <c r="I403" s="216">
        <v>113</v>
      </c>
      <c r="J403" s="216">
        <f>ROUND(I403*H403,2)</f>
        <v>1328.8800000000001</v>
      </c>
      <c r="K403" s="217"/>
      <c r="L403" s="38"/>
      <c r="M403" s="218" t="s">
        <v>1</v>
      </c>
      <c r="N403" s="219" t="s">
        <v>36</v>
      </c>
      <c r="O403" s="220">
        <v>0</v>
      </c>
      <c r="P403" s="220">
        <f>O403*H403</f>
        <v>0</v>
      </c>
      <c r="Q403" s="220">
        <v>0</v>
      </c>
      <c r="R403" s="220">
        <f>Q403*H403</f>
        <v>0</v>
      </c>
      <c r="S403" s="220">
        <v>0</v>
      </c>
      <c r="T403" s="221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222" t="s">
        <v>172</v>
      </c>
      <c r="AT403" s="222" t="s">
        <v>128</v>
      </c>
      <c r="AU403" s="222" t="s">
        <v>81</v>
      </c>
      <c r="AY403" s="17" t="s">
        <v>126</v>
      </c>
      <c r="BE403" s="223">
        <f>IF(N403="základní",J403,0)</f>
        <v>1328.8800000000001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7" t="s">
        <v>79</v>
      </c>
      <c r="BK403" s="223">
        <f>ROUND(I403*H403,2)</f>
        <v>1328.8800000000001</v>
      </c>
      <c r="BL403" s="17" t="s">
        <v>172</v>
      </c>
      <c r="BM403" s="222" t="s">
        <v>519</v>
      </c>
    </row>
    <row r="404" s="13" customFormat="1">
      <c r="A404" s="13"/>
      <c r="B404" s="224"/>
      <c r="C404" s="225"/>
      <c r="D404" s="226" t="s">
        <v>133</v>
      </c>
      <c r="E404" s="227" t="s">
        <v>1</v>
      </c>
      <c r="F404" s="228" t="s">
        <v>218</v>
      </c>
      <c r="G404" s="225"/>
      <c r="H404" s="227" t="s">
        <v>1</v>
      </c>
      <c r="I404" s="225"/>
      <c r="J404" s="225"/>
      <c r="K404" s="225"/>
      <c r="L404" s="229"/>
      <c r="M404" s="230"/>
      <c r="N404" s="231"/>
      <c r="O404" s="231"/>
      <c r="P404" s="231"/>
      <c r="Q404" s="231"/>
      <c r="R404" s="231"/>
      <c r="S404" s="231"/>
      <c r="T404" s="23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3" t="s">
        <v>133</v>
      </c>
      <c r="AU404" s="233" t="s">
        <v>81</v>
      </c>
      <c r="AV404" s="13" t="s">
        <v>79</v>
      </c>
      <c r="AW404" s="13" t="s">
        <v>28</v>
      </c>
      <c r="AX404" s="13" t="s">
        <v>71</v>
      </c>
      <c r="AY404" s="233" t="s">
        <v>126</v>
      </c>
    </row>
    <row r="405" s="14" customFormat="1">
      <c r="A405" s="14"/>
      <c r="B405" s="234"/>
      <c r="C405" s="235"/>
      <c r="D405" s="226" t="s">
        <v>133</v>
      </c>
      <c r="E405" s="236" t="s">
        <v>1</v>
      </c>
      <c r="F405" s="237" t="s">
        <v>520</v>
      </c>
      <c r="G405" s="235"/>
      <c r="H405" s="238">
        <v>11.76</v>
      </c>
      <c r="I405" s="235"/>
      <c r="J405" s="235"/>
      <c r="K405" s="235"/>
      <c r="L405" s="239"/>
      <c r="M405" s="240"/>
      <c r="N405" s="241"/>
      <c r="O405" s="241"/>
      <c r="P405" s="241"/>
      <c r="Q405" s="241"/>
      <c r="R405" s="241"/>
      <c r="S405" s="241"/>
      <c r="T405" s="24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3" t="s">
        <v>133</v>
      </c>
      <c r="AU405" s="243" t="s">
        <v>81</v>
      </c>
      <c r="AV405" s="14" t="s">
        <v>81</v>
      </c>
      <c r="AW405" s="14" t="s">
        <v>28</v>
      </c>
      <c r="AX405" s="14" t="s">
        <v>71</v>
      </c>
      <c r="AY405" s="243" t="s">
        <v>126</v>
      </c>
    </row>
    <row r="406" s="15" customFormat="1">
      <c r="A406" s="15"/>
      <c r="B406" s="244"/>
      <c r="C406" s="245"/>
      <c r="D406" s="226" t="s">
        <v>133</v>
      </c>
      <c r="E406" s="246" t="s">
        <v>1</v>
      </c>
      <c r="F406" s="247" t="s">
        <v>136</v>
      </c>
      <c r="G406" s="245"/>
      <c r="H406" s="248">
        <v>11.76</v>
      </c>
      <c r="I406" s="245"/>
      <c r="J406" s="245"/>
      <c r="K406" s="245"/>
      <c r="L406" s="249"/>
      <c r="M406" s="250"/>
      <c r="N406" s="251"/>
      <c r="O406" s="251"/>
      <c r="P406" s="251"/>
      <c r="Q406" s="251"/>
      <c r="R406" s="251"/>
      <c r="S406" s="251"/>
      <c r="T406" s="25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3" t="s">
        <v>133</v>
      </c>
      <c r="AU406" s="253" t="s">
        <v>81</v>
      </c>
      <c r="AV406" s="15" t="s">
        <v>132</v>
      </c>
      <c r="AW406" s="15" t="s">
        <v>28</v>
      </c>
      <c r="AX406" s="15" t="s">
        <v>79</v>
      </c>
      <c r="AY406" s="253" t="s">
        <v>126</v>
      </c>
    </row>
    <row r="407" s="2" customFormat="1" ht="37.8" customHeight="1">
      <c r="A407" s="32"/>
      <c r="B407" s="33"/>
      <c r="C407" s="254" t="s">
        <v>349</v>
      </c>
      <c r="D407" s="254" t="s">
        <v>191</v>
      </c>
      <c r="E407" s="255" t="s">
        <v>521</v>
      </c>
      <c r="F407" s="256" t="s">
        <v>522</v>
      </c>
      <c r="G407" s="257" t="s">
        <v>131</v>
      </c>
      <c r="H407" s="258">
        <v>14.112</v>
      </c>
      <c r="I407" s="259">
        <v>69.799999999999997</v>
      </c>
      <c r="J407" s="259">
        <f>ROUND(I407*H407,2)</f>
        <v>985.01999999999998</v>
      </c>
      <c r="K407" s="260"/>
      <c r="L407" s="261"/>
      <c r="M407" s="262" t="s">
        <v>1</v>
      </c>
      <c r="N407" s="263" t="s">
        <v>36</v>
      </c>
      <c r="O407" s="220">
        <v>0</v>
      </c>
      <c r="P407" s="220">
        <f>O407*H407</f>
        <v>0</v>
      </c>
      <c r="Q407" s="220">
        <v>0</v>
      </c>
      <c r="R407" s="220">
        <f>Q407*H407</f>
        <v>0</v>
      </c>
      <c r="S407" s="220">
        <v>0</v>
      </c>
      <c r="T407" s="22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222" t="s">
        <v>217</v>
      </c>
      <c r="AT407" s="222" t="s">
        <v>191</v>
      </c>
      <c r="AU407" s="222" t="s">
        <v>81</v>
      </c>
      <c r="AY407" s="17" t="s">
        <v>126</v>
      </c>
      <c r="BE407" s="223">
        <f>IF(N407="základní",J407,0)</f>
        <v>985.01999999999998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7" t="s">
        <v>79</v>
      </c>
      <c r="BK407" s="223">
        <f>ROUND(I407*H407,2)</f>
        <v>985.01999999999998</v>
      </c>
      <c r="BL407" s="17" t="s">
        <v>172</v>
      </c>
      <c r="BM407" s="222" t="s">
        <v>523</v>
      </c>
    </row>
    <row r="408" s="14" customFormat="1">
      <c r="A408" s="14"/>
      <c r="B408" s="234"/>
      <c r="C408" s="235"/>
      <c r="D408" s="226" t="s">
        <v>133</v>
      </c>
      <c r="E408" s="236" t="s">
        <v>1</v>
      </c>
      <c r="F408" s="237" t="s">
        <v>524</v>
      </c>
      <c r="G408" s="235"/>
      <c r="H408" s="238">
        <v>14.112</v>
      </c>
      <c r="I408" s="235"/>
      <c r="J408" s="235"/>
      <c r="K408" s="235"/>
      <c r="L408" s="239"/>
      <c r="M408" s="240"/>
      <c r="N408" s="241"/>
      <c r="O408" s="241"/>
      <c r="P408" s="241"/>
      <c r="Q408" s="241"/>
      <c r="R408" s="241"/>
      <c r="S408" s="241"/>
      <c r="T408" s="24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133</v>
      </c>
      <c r="AU408" s="243" t="s">
        <v>81</v>
      </c>
      <c r="AV408" s="14" t="s">
        <v>81</v>
      </c>
      <c r="AW408" s="14" t="s">
        <v>28</v>
      </c>
      <c r="AX408" s="14" t="s">
        <v>71</v>
      </c>
      <c r="AY408" s="243" t="s">
        <v>126</v>
      </c>
    </row>
    <row r="409" s="15" customFormat="1">
      <c r="A409" s="15"/>
      <c r="B409" s="244"/>
      <c r="C409" s="245"/>
      <c r="D409" s="226" t="s">
        <v>133</v>
      </c>
      <c r="E409" s="246" t="s">
        <v>1</v>
      </c>
      <c r="F409" s="247" t="s">
        <v>136</v>
      </c>
      <c r="G409" s="245"/>
      <c r="H409" s="248">
        <v>14.112</v>
      </c>
      <c r="I409" s="245"/>
      <c r="J409" s="245"/>
      <c r="K409" s="245"/>
      <c r="L409" s="249"/>
      <c r="M409" s="250"/>
      <c r="N409" s="251"/>
      <c r="O409" s="251"/>
      <c r="P409" s="251"/>
      <c r="Q409" s="251"/>
      <c r="R409" s="251"/>
      <c r="S409" s="251"/>
      <c r="T409" s="25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3" t="s">
        <v>133</v>
      </c>
      <c r="AU409" s="253" t="s">
        <v>81</v>
      </c>
      <c r="AV409" s="15" t="s">
        <v>132</v>
      </c>
      <c r="AW409" s="15" t="s">
        <v>28</v>
      </c>
      <c r="AX409" s="15" t="s">
        <v>79</v>
      </c>
      <c r="AY409" s="253" t="s">
        <v>126</v>
      </c>
    </row>
    <row r="410" s="2" customFormat="1" ht="14.4" customHeight="1">
      <c r="A410" s="32"/>
      <c r="B410" s="33"/>
      <c r="C410" s="211" t="s">
        <v>525</v>
      </c>
      <c r="D410" s="211" t="s">
        <v>128</v>
      </c>
      <c r="E410" s="212" t="s">
        <v>526</v>
      </c>
      <c r="F410" s="213" t="s">
        <v>527</v>
      </c>
      <c r="G410" s="214" t="s">
        <v>131</v>
      </c>
      <c r="H410" s="215">
        <v>20.399999999999999</v>
      </c>
      <c r="I410" s="216">
        <v>21.800000000000001</v>
      </c>
      <c r="J410" s="216">
        <f>ROUND(I410*H410,2)</f>
        <v>444.72000000000003</v>
      </c>
      <c r="K410" s="217"/>
      <c r="L410" s="38"/>
      <c r="M410" s="218" t="s">
        <v>1</v>
      </c>
      <c r="N410" s="219" t="s">
        <v>36</v>
      </c>
      <c r="O410" s="220">
        <v>0</v>
      </c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222" t="s">
        <v>172</v>
      </c>
      <c r="AT410" s="222" t="s">
        <v>128</v>
      </c>
      <c r="AU410" s="222" t="s">
        <v>81</v>
      </c>
      <c r="AY410" s="17" t="s">
        <v>126</v>
      </c>
      <c r="BE410" s="223">
        <f>IF(N410="základní",J410,0)</f>
        <v>444.72000000000003</v>
      </c>
      <c r="BF410" s="223">
        <f>IF(N410="snížená",J410,0)</f>
        <v>0</v>
      </c>
      <c r="BG410" s="223">
        <f>IF(N410="zákl. přenesená",J410,0)</f>
        <v>0</v>
      </c>
      <c r="BH410" s="223">
        <f>IF(N410="sníž. přenesená",J410,0)</f>
        <v>0</v>
      </c>
      <c r="BI410" s="223">
        <f>IF(N410="nulová",J410,0)</f>
        <v>0</v>
      </c>
      <c r="BJ410" s="17" t="s">
        <v>79</v>
      </c>
      <c r="BK410" s="223">
        <f>ROUND(I410*H410,2)</f>
        <v>444.72000000000003</v>
      </c>
      <c r="BL410" s="17" t="s">
        <v>172</v>
      </c>
      <c r="BM410" s="222" t="s">
        <v>528</v>
      </c>
    </row>
    <row r="411" s="13" customFormat="1">
      <c r="A411" s="13"/>
      <c r="B411" s="224"/>
      <c r="C411" s="225"/>
      <c r="D411" s="226" t="s">
        <v>133</v>
      </c>
      <c r="E411" s="227" t="s">
        <v>1</v>
      </c>
      <c r="F411" s="228" t="s">
        <v>529</v>
      </c>
      <c r="G411" s="225"/>
      <c r="H411" s="227" t="s">
        <v>1</v>
      </c>
      <c r="I411" s="225"/>
      <c r="J411" s="225"/>
      <c r="K411" s="225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133</v>
      </c>
      <c r="AU411" s="233" t="s">
        <v>81</v>
      </c>
      <c r="AV411" s="13" t="s">
        <v>79</v>
      </c>
      <c r="AW411" s="13" t="s">
        <v>28</v>
      </c>
      <c r="AX411" s="13" t="s">
        <v>71</v>
      </c>
      <c r="AY411" s="233" t="s">
        <v>126</v>
      </c>
    </row>
    <row r="412" s="14" customFormat="1">
      <c r="A412" s="14"/>
      <c r="B412" s="234"/>
      <c r="C412" s="235"/>
      <c r="D412" s="226" t="s">
        <v>133</v>
      </c>
      <c r="E412" s="236" t="s">
        <v>1</v>
      </c>
      <c r="F412" s="237" t="s">
        <v>530</v>
      </c>
      <c r="G412" s="235"/>
      <c r="H412" s="238">
        <v>20.399999999999999</v>
      </c>
      <c r="I412" s="235"/>
      <c r="J412" s="235"/>
      <c r="K412" s="235"/>
      <c r="L412" s="239"/>
      <c r="M412" s="240"/>
      <c r="N412" s="241"/>
      <c r="O412" s="241"/>
      <c r="P412" s="241"/>
      <c r="Q412" s="241"/>
      <c r="R412" s="241"/>
      <c r="S412" s="241"/>
      <c r="T412" s="24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3" t="s">
        <v>133</v>
      </c>
      <c r="AU412" s="243" t="s">
        <v>81</v>
      </c>
      <c r="AV412" s="14" t="s">
        <v>81</v>
      </c>
      <c r="AW412" s="14" t="s">
        <v>28</v>
      </c>
      <c r="AX412" s="14" t="s">
        <v>71</v>
      </c>
      <c r="AY412" s="243" t="s">
        <v>126</v>
      </c>
    </row>
    <row r="413" s="15" customFormat="1">
      <c r="A413" s="15"/>
      <c r="B413" s="244"/>
      <c r="C413" s="245"/>
      <c r="D413" s="226" t="s">
        <v>133</v>
      </c>
      <c r="E413" s="246" t="s">
        <v>1</v>
      </c>
      <c r="F413" s="247" t="s">
        <v>136</v>
      </c>
      <c r="G413" s="245"/>
      <c r="H413" s="248">
        <v>20.399999999999999</v>
      </c>
      <c r="I413" s="245"/>
      <c r="J413" s="245"/>
      <c r="K413" s="245"/>
      <c r="L413" s="249"/>
      <c r="M413" s="250"/>
      <c r="N413" s="251"/>
      <c r="O413" s="251"/>
      <c r="P413" s="251"/>
      <c r="Q413" s="251"/>
      <c r="R413" s="251"/>
      <c r="S413" s="251"/>
      <c r="T413" s="252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3" t="s">
        <v>133</v>
      </c>
      <c r="AU413" s="253" t="s">
        <v>81</v>
      </c>
      <c r="AV413" s="15" t="s">
        <v>132</v>
      </c>
      <c r="AW413" s="15" t="s">
        <v>28</v>
      </c>
      <c r="AX413" s="15" t="s">
        <v>79</v>
      </c>
      <c r="AY413" s="253" t="s">
        <v>126</v>
      </c>
    </row>
    <row r="414" s="2" customFormat="1" ht="14.4" customHeight="1">
      <c r="A414" s="32"/>
      <c r="B414" s="33"/>
      <c r="C414" s="254" t="s">
        <v>354</v>
      </c>
      <c r="D414" s="254" t="s">
        <v>191</v>
      </c>
      <c r="E414" s="255" t="s">
        <v>531</v>
      </c>
      <c r="F414" s="256" t="s">
        <v>532</v>
      </c>
      <c r="G414" s="257" t="s">
        <v>194</v>
      </c>
      <c r="H414" s="258">
        <v>2.407</v>
      </c>
      <c r="I414" s="259">
        <v>105</v>
      </c>
      <c r="J414" s="259">
        <f>ROUND(I414*H414,2)</f>
        <v>252.74000000000001</v>
      </c>
      <c r="K414" s="260"/>
      <c r="L414" s="261"/>
      <c r="M414" s="262" t="s">
        <v>1</v>
      </c>
      <c r="N414" s="263" t="s">
        <v>36</v>
      </c>
      <c r="O414" s="220">
        <v>0</v>
      </c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222" t="s">
        <v>217</v>
      </c>
      <c r="AT414" s="222" t="s">
        <v>191</v>
      </c>
      <c r="AU414" s="222" t="s">
        <v>81</v>
      </c>
      <c r="AY414" s="17" t="s">
        <v>126</v>
      </c>
      <c r="BE414" s="223">
        <f>IF(N414="základní",J414,0)</f>
        <v>252.74000000000001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7" t="s">
        <v>79</v>
      </c>
      <c r="BK414" s="223">
        <f>ROUND(I414*H414,2)</f>
        <v>252.74000000000001</v>
      </c>
      <c r="BL414" s="17" t="s">
        <v>172</v>
      </c>
      <c r="BM414" s="222" t="s">
        <v>533</v>
      </c>
    </row>
    <row r="415" s="14" customFormat="1">
      <c r="A415" s="14"/>
      <c r="B415" s="234"/>
      <c r="C415" s="235"/>
      <c r="D415" s="226" t="s">
        <v>133</v>
      </c>
      <c r="E415" s="236" t="s">
        <v>1</v>
      </c>
      <c r="F415" s="237" t="s">
        <v>534</v>
      </c>
      <c r="G415" s="235"/>
      <c r="H415" s="238">
        <v>2.407</v>
      </c>
      <c r="I415" s="235"/>
      <c r="J415" s="235"/>
      <c r="K415" s="235"/>
      <c r="L415" s="239"/>
      <c r="M415" s="240"/>
      <c r="N415" s="241"/>
      <c r="O415" s="241"/>
      <c r="P415" s="241"/>
      <c r="Q415" s="241"/>
      <c r="R415" s="241"/>
      <c r="S415" s="241"/>
      <c r="T415" s="24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133</v>
      </c>
      <c r="AU415" s="243" t="s">
        <v>81</v>
      </c>
      <c r="AV415" s="14" t="s">
        <v>81</v>
      </c>
      <c r="AW415" s="14" t="s">
        <v>28</v>
      </c>
      <c r="AX415" s="14" t="s">
        <v>71</v>
      </c>
      <c r="AY415" s="243" t="s">
        <v>126</v>
      </c>
    </row>
    <row r="416" s="15" customFormat="1">
      <c r="A416" s="15"/>
      <c r="B416" s="244"/>
      <c r="C416" s="245"/>
      <c r="D416" s="226" t="s">
        <v>133</v>
      </c>
      <c r="E416" s="246" t="s">
        <v>1</v>
      </c>
      <c r="F416" s="247" t="s">
        <v>136</v>
      </c>
      <c r="G416" s="245"/>
      <c r="H416" s="248">
        <v>2.407</v>
      </c>
      <c r="I416" s="245"/>
      <c r="J416" s="245"/>
      <c r="K416" s="245"/>
      <c r="L416" s="249"/>
      <c r="M416" s="250"/>
      <c r="N416" s="251"/>
      <c r="O416" s="251"/>
      <c r="P416" s="251"/>
      <c r="Q416" s="251"/>
      <c r="R416" s="251"/>
      <c r="S416" s="251"/>
      <c r="T416" s="25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3" t="s">
        <v>133</v>
      </c>
      <c r="AU416" s="253" t="s">
        <v>81</v>
      </c>
      <c r="AV416" s="15" t="s">
        <v>132</v>
      </c>
      <c r="AW416" s="15" t="s">
        <v>28</v>
      </c>
      <c r="AX416" s="15" t="s">
        <v>79</v>
      </c>
      <c r="AY416" s="253" t="s">
        <v>126</v>
      </c>
    </row>
    <row r="417" s="2" customFormat="1" ht="24.15" customHeight="1">
      <c r="A417" s="32"/>
      <c r="B417" s="33"/>
      <c r="C417" s="211" t="s">
        <v>535</v>
      </c>
      <c r="D417" s="211" t="s">
        <v>128</v>
      </c>
      <c r="E417" s="212" t="s">
        <v>536</v>
      </c>
      <c r="F417" s="213" t="s">
        <v>537</v>
      </c>
      <c r="G417" s="214" t="s">
        <v>131</v>
      </c>
      <c r="H417" s="215">
        <v>11.76</v>
      </c>
      <c r="I417" s="216">
        <v>88.930000000000007</v>
      </c>
      <c r="J417" s="216">
        <f>ROUND(I417*H417,2)</f>
        <v>1045.8199999999999</v>
      </c>
      <c r="K417" s="217"/>
      <c r="L417" s="38"/>
      <c r="M417" s="218" t="s">
        <v>1</v>
      </c>
      <c r="N417" s="219" t="s">
        <v>36</v>
      </c>
      <c r="O417" s="220">
        <v>0</v>
      </c>
      <c r="P417" s="220">
        <f>O417*H417</f>
        <v>0</v>
      </c>
      <c r="Q417" s="220">
        <v>0</v>
      </c>
      <c r="R417" s="220">
        <f>Q417*H417</f>
        <v>0</v>
      </c>
      <c r="S417" s="220">
        <v>0</v>
      </c>
      <c r="T417" s="221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222" t="s">
        <v>172</v>
      </c>
      <c r="AT417" s="222" t="s">
        <v>128</v>
      </c>
      <c r="AU417" s="222" t="s">
        <v>81</v>
      </c>
      <c r="AY417" s="17" t="s">
        <v>126</v>
      </c>
      <c r="BE417" s="223">
        <f>IF(N417="základní",J417,0)</f>
        <v>1045.8199999999999</v>
      </c>
      <c r="BF417" s="223">
        <f>IF(N417="snížená",J417,0)</f>
        <v>0</v>
      </c>
      <c r="BG417" s="223">
        <f>IF(N417="zákl. přenesená",J417,0)</f>
        <v>0</v>
      </c>
      <c r="BH417" s="223">
        <f>IF(N417="sníž. přenesená",J417,0)</f>
        <v>0</v>
      </c>
      <c r="BI417" s="223">
        <f>IF(N417="nulová",J417,0)</f>
        <v>0</v>
      </c>
      <c r="BJ417" s="17" t="s">
        <v>79</v>
      </c>
      <c r="BK417" s="223">
        <f>ROUND(I417*H417,2)</f>
        <v>1045.8199999999999</v>
      </c>
      <c r="BL417" s="17" t="s">
        <v>172</v>
      </c>
      <c r="BM417" s="222" t="s">
        <v>538</v>
      </c>
    </row>
    <row r="418" s="13" customFormat="1">
      <c r="A418" s="13"/>
      <c r="B418" s="224"/>
      <c r="C418" s="225"/>
      <c r="D418" s="226" t="s">
        <v>133</v>
      </c>
      <c r="E418" s="227" t="s">
        <v>1</v>
      </c>
      <c r="F418" s="228" t="s">
        <v>218</v>
      </c>
      <c r="G418" s="225"/>
      <c r="H418" s="227" t="s">
        <v>1</v>
      </c>
      <c r="I418" s="225"/>
      <c r="J418" s="225"/>
      <c r="K418" s="225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133</v>
      </c>
      <c r="AU418" s="233" t="s">
        <v>81</v>
      </c>
      <c r="AV418" s="13" t="s">
        <v>79</v>
      </c>
      <c r="AW418" s="13" t="s">
        <v>28</v>
      </c>
      <c r="AX418" s="13" t="s">
        <v>71</v>
      </c>
      <c r="AY418" s="233" t="s">
        <v>126</v>
      </c>
    </row>
    <row r="419" s="14" customFormat="1">
      <c r="A419" s="14"/>
      <c r="B419" s="234"/>
      <c r="C419" s="235"/>
      <c r="D419" s="226" t="s">
        <v>133</v>
      </c>
      <c r="E419" s="236" t="s">
        <v>1</v>
      </c>
      <c r="F419" s="237" t="s">
        <v>539</v>
      </c>
      <c r="G419" s="235"/>
      <c r="H419" s="238">
        <v>11.76</v>
      </c>
      <c r="I419" s="235"/>
      <c r="J419" s="235"/>
      <c r="K419" s="235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133</v>
      </c>
      <c r="AU419" s="243" t="s">
        <v>81</v>
      </c>
      <c r="AV419" s="14" t="s">
        <v>81</v>
      </c>
      <c r="AW419" s="14" t="s">
        <v>28</v>
      </c>
      <c r="AX419" s="14" t="s">
        <v>71</v>
      </c>
      <c r="AY419" s="243" t="s">
        <v>126</v>
      </c>
    </row>
    <row r="420" s="15" customFormat="1">
      <c r="A420" s="15"/>
      <c r="B420" s="244"/>
      <c r="C420" s="245"/>
      <c r="D420" s="226" t="s">
        <v>133</v>
      </c>
      <c r="E420" s="246" t="s">
        <v>1</v>
      </c>
      <c r="F420" s="247" t="s">
        <v>136</v>
      </c>
      <c r="G420" s="245"/>
      <c r="H420" s="248">
        <v>11.76</v>
      </c>
      <c r="I420" s="245"/>
      <c r="J420" s="245"/>
      <c r="K420" s="245"/>
      <c r="L420" s="249"/>
      <c r="M420" s="250"/>
      <c r="N420" s="251"/>
      <c r="O420" s="251"/>
      <c r="P420" s="251"/>
      <c r="Q420" s="251"/>
      <c r="R420" s="251"/>
      <c r="S420" s="251"/>
      <c r="T420" s="25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3" t="s">
        <v>133</v>
      </c>
      <c r="AU420" s="253" t="s">
        <v>81</v>
      </c>
      <c r="AV420" s="15" t="s">
        <v>132</v>
      </c>
      <c r="AW420" s="15" t="s">
        <v>28</v>
      </c>
      <c r="AX420" s="15" t="s">
        <v>79</v>
      </c>
      <c r="AY420" s="253" t="s">
        <v>126</v>
      </c>
    </row>
    <row r="421" s="2" customFormat="1" ht="24.15" customHeight="1">
      <c r="A421" s="32"/>
      <c r="B421" s="33"/>
      <c r="C421" s="254" t="s">
        <v>359</v>
      </c>
      <c r="D421" s="254" t="s">
        <v>191</v>
      </c>
      <c r="E421" s="255" t="s">
        <v>540</v>
      </c>
      <c r="F421" s="256" t="s">
        <v>541</v>
      </c>
      <c r="G421" s="257" t="s">
        <v>131</v>
      </c>
      <c r="H421" s="258">
        <v>12.348000000000001</v>
      </c>
      <c r="I421" s="259">
        <v>49.200000000000003</v>
      </c>
      <c r="J421" s="259">
        <f>ROUND(I421*H421,2)</f>
        <v>607.51999999999998</v>
      </c>
      <c r="K421" s="260"/>
      <c r="L421" s="261"/>
      <c r="M421" s="262" t="s">
        <v>1</v>
      </c>
      <c r="N421" s="263" t="s">
        <v>36</v>
      </c>
      <c r="O421" s="220">
        <v>0</v>
      </c>
      <c r="P421" s="220">
        <f>O421*H421</f>
        <v>0</v>
      </c>
      <c r="Q421" s="220">
        <v>0</v>
      </c>
      <c r="R421" s="220">
        <f>Q421*H421</f>
        <v>0</v>
      </c>
      <c r="S421" s="220">
        <v>0</v>
      </c>
      <c r="T421" s="221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222" t="s">
        <v>217</v>
      </c>
      <c r="AT421" s="222" t="s">
        <v>191</v>
      </c>
      <c r="AU421" s="222" t="s">
        <v>81</v>
      </c>
      <c r="AY421" s="17" t="s">
        <v>126</v>
      </c>
      <c r="BE421" s="223">
        <f>IF(N421="základní",J421,0)</f>
        <v>607.51999999999998</v>
      </c>
      <c r="BF421" s="223">
        <f>IF(N421="snížená",J421,0)</f>
        <v>0</v>
      </c>
      <c r="BG421" s="223">
        <f>IF(N421="zákl. přenesená",J421,0)</f>
        <v>0</v>
      </c>
      <c r="BH421" s="223">
        <f>IF(N421="sníž. přenesená",J421,0)</f>
        <v>0</v>
      </c>
      <c r="BI421" s="223">
        <f>IF(N421="nulová",J421,0)</f>
        <v>0</v>
      </c>
      <c r="BJ421" s="17" t="s">
        <v>79</v>
      </c>
      <c r="BK421" s="223">
        <f>ROUND(I421*H421,2)</f>
        <v>607.51999999999998</v>
      </c>
      <c r="BL421" s="17" t="s">
        <v>172</v>
      </c>
      <c r="BM421" s="222" t="s">
        <v>542</v>
      </c>
    </row>
    <row r="422" s="14" customFormat="1">
      <c r="A422" s="14"/>
      <c r="B422" s="234"/>
      <c r="C422" s="235"/>
      <c r="D422" s="226" t="s">
        <v>133</v>
      </c>
      <c r="E422" s="236" t="s">
        <v>1</v>
      </c>
      <c r="F422" s="237" t="s">
        <v>543</v>
      </c>
      <c r="G422" s="235"/>
      <c r="H422" s="238">
        <v>12.348000000000001</v>
      </c>
      <c r="I422" s="235"/>
      <c r="J422" s="235"/>
      <c r="K422" s="235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133</v>
      </c>
      <c r="AU422" s="243" t="s">
        <v>81</v>
      </c>
      <c r="AV422" s="14" t="s">
        <v>81</v>
      </c>
      <c r="AW422" s="14" t="s">
        <v>28</v>
      </c>
      <c r="AX422" s="14" t="s">
        <v>71</v>
      </c>
      <c r="AY422" s="243" t="s">
        <v>126</v>
      </c>
    </row>
    <row r="423" s="15" customFormat="1">
      <c r="A423" s="15"/>
      <c r="B423" s="244"/>
      <c r="C423" s="245"/>
      <c r="D423" s="226" t="s">
        <v>133</v>
      </c>
      <c r="E423" s="246" t="s">
        <v>1</v>
      </c>
      <c r="F423" s="247" t="s">
        <v>136</v>
      </c>
      <c r="G423" s="245"/>
      <c r="H423" s="248">
        <v>12.348000000000001</v>
      </c>
      <c r="I423" s="245"/>
      <c r="J423" s="245"/>
      <c r="K423" s="245"/>
      <c r="L423" s="249"/>
      <c r="M423" s="250"/>
      <c r="N423" s="251"/>
      <c r="O423" s="251"/>
      <c r="P423" s="251"/>
      <c r="Q423" s="251"/>
      <c r="R423" s="251"/>
      <c r="S423" s="251"/>
      <c r="T423" s="25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3" t="s">
        <v>133</v>
      </c>
      <c r="AU423" s="253" t="s">
        <v>81</v>
      </c>
      <c r="AV423" s="15" t="s">
        <v>132</v>
      </c>
      <c r="AW423" s="15" t="s">
        <v>28</v>
      </c>
      <c r="AX423" s="15" t="s">
        <v>79</v>
      </c>
      <c r="AY423" s="253" t="s">
        <v>126</v>
      </c>
    </row>
    <row r="424" s="2" customFormat="1" ht="24.15" customHeight="1">
      <c r="A424" s="32"/>
      <c r="B424" s="33"/>
      <c r="C424" s="211" t="s">
        <v>544</v>
      </c>
      <c r="D424" s="211" t="s">
        <v>128</v>
      </c>
      <c r="E424" s="212" t="s">
        <v>545</v>
      </c>
      <c r="F424" s="213" t="s">
        <v>546</v>
      </c>
      <c r="G424" s="214" t="s">
        <v>178</v>
      </c>
      <c r="H424" s="215">
        <v>0.073999999999999996</v>
      </c>
      <c r="I424" s="216">
        <v>966.25999999999999</v>
      </c>
      <c r="J424" s="216">
        <f>ROUND(I424*H424,2)</f>
        <v>71.5</v>
      </c>
      <c r="K424" s="217"/>
      <c r="L424" s="38"/>
      <c r="M424" s="218" t="s">
        <v>1</v>
      </c>
      <c r="N424" s="219" t="s">
        <v>36</v>
      </c>
      <c r="O424" s="220">
        <v>0</v>
      </c>
      <c r="P424" s="220">
        <f>O424*H424</f>
        <v>0</v>
      </c>
      <c r="Q424" s="220">
        <v>0</v>
      </c>
      <c r="R424" s="220">
        <f>Q424*H424</f>
        <v>0</v>
      </c>
      <c r="S424" s="220">
        <v>0</v>
      </c>
      <c r="T424" s="221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222" t="s">
        <v>172</v>
      </c>
      <c r="AT424" s="222" t="s">
        <v>128</v>
      </c>
      <c r="AU424" s="222" t="s">
        <v>81</v>
      </c>
      <c r="AY424" s="17" t="s">
        <v>126</v>
      </c>
      <c r="BE424" s="223">
        <f>IF(N424="základní",J424,0)</f>
        <v>71.5</v>
      </c>
      <c r="BF424" s="223">
        <f>IF(N424="snížená",J424,0)</f>
        <v>0</v>
      </c>
      <c r="BG424" s="223">
        <f>IF(N424="zákl. přenesená",J424,0)</f>
        <v>0</v>
      </c>
      <c r="BH424" s="223">
        <f>IF(N424="sníž. přenesená",J424,0)</f>
        <v>0</v>
      </c>
      <c r="BI424" s="223">
        <f>IF(N424="nulová",J424,0)</f>
        <v>0</v>
      </c>
      <c r="BJ424" s="17" t="s">
        <v>79</v>
      </c>
      <c r="BK424" s="223">
        <f>ROUND(I424*H424,2)</f>
        <v>71.5</v>
      </c>
      <c r="BL424" s="17" t="s">
        <v>172</v>
      </c>
      <c r="BM424" s="222" t="s">
        <v>547</v>
      </c>
    </row>
    <row r="425" s="2" customFormat="1" ht="14.4" customHeight="1">
      <c r="A425" s="32"/>
      <c r="B425" s="33"/>
      <c r="C425" s="211" t="s">
        <v>362</v>
      </c>
      <c r="D425" s="211" t="s">
        <v>128</v>
      </c>
      <c r="E425" s="212" t="s">
        <v>548</v>
      </c>
      <c r="F425" s="213" t="s">
        <v>549</v>
      </c>
      <c r="G425" s="214" t="s">
        <v>201</v>
      </c>
      <c r="H425" s="215">
        <v>7.5</v>
      </c>
      <c r="I425" s="216">
        <v>456</v>
      </c>
      <c r="J425" s="216">
        <f>ROUND(I425*H425,2)</f>
        <v>3420</v>
      </c>
      <c r="K425" s="217"/>
      <c r="L425" s="38"/>
      <c r="M425" s="218" t="s">
        <v>1</v>
      </c>
      <c r="N425" s="219" t="s">
        <v>36</v>
      </c>
      <c r="O425" s="220">
        <v>0</v>
      </c>
      <c r="P425" s="220">
        <f>O425*H425</f>
        <v>0</v>
      </c>
      <c r="Q425" s="220">
        <v>0</v>
      </c>
      <c r="R425" s="220">
        <f>Q425*H425</f>
        <v>0</v>
      </c>
      <c r="S425" s="220">
        <v>0</v>
      </c>
      <c r="T425" s="22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222" t="s">
        <v>172</v>
      </c>
      <c r="AT425" s="222" t="s">
        <v>128</v>
      </c>
      <c r="AU425" s="222" t="s">
        <v>81</v>
      </c>
      <c r="AY425" s="17" t="s">
        <v>126</v>
      </c>
      <c r="BE425" s="223">
        <f>IF(N425="základní",J425,0)</f>
        <v>3420</v>
      </c>
      <c r="BF425" s="223">
        <f>IF(N425="snížená",J425,0)</f>
        <v>0</v>
      </c>
      <c r="BG425" s="223">
        <f>IF(N425="zákl. přenesená",J425,0)</f>
        <v>0</v>
      </c>
      <c r="BH425" s="223">
        <f>IF(N425="sníž. přenesená",J425,0)</f>
        <v>0</v>
      </c>
      <c r="BI425" s="223">
        <f>IF(N425="nulová",J425,0)</f>
        <v>0</v>
      </c>
      <c r="BJ425" s="17" t="s">
        <v>79</v>
      </c>
      <c r="BK425" s="223">
        <f>ROUND(I425*H425,2)</f>
        <v>3420</v>
      </c>
      <c r="BL425" s="17" t="s">
        <v>172</v>
      </c>
      <c r="BM425" s="222" t="s">
        <v>550</v>
      </c>
    </row>
    <row r="426" s="13" customFormat="1">
      <c r="A426" s="13"/>
      <c r="B426" s="224"/>
      <c r="C426" s="225"/>
      <c r="D426" s="226" t="s">
        <v>133</v>
      </c>
      <c r="E426" s="227" t="s">
        <v>1</v>
      </c>
      <c r="F426" s="228" t="s">
        <v>218</v>
      </c>
      <c r="G426" s="225"/>
      <c r="H426" s="227" t="s">
        <v>1</v>
      </c>
      <c r="I426" s="225"/>
      <c r="J426" s="225"/>
      <c r="K426" s="225"/>
      <c r="L426" s="229"/>
      <c r="M426" s="230"/>
      <c r="N426" s="231"/>
      <c r="O426" s="231"/>
      <c r="P426" s="231"/>
      <c r="Q426" s="231"/>
      <c r="R426" s="231"/>
      <c r="S426" s="231"/>
      <c r="T426" s="23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3" t="s">
        <v>133</v>
      </c>
      <c r="AU426" s="233" t="s">
        <v>81</v>
      </c>
      <c r="AV426" s="13" t="s">
        <v>79</v>
      </c>
      <c r="AW426" s="13" t="s">
        <v>28</v>
      </c>
      <c r="AX426" s="13" t="s">
        <v>71</v>
      </c>
      <c r="AY426" s="233" t="s">
        <v>126</v>
      </c>
    </row>
    <row r="427" s="14" customFormat="1">
      <c r="A427" s="14"/>
      <c r="B427" s="234"/>
      <c r="C427" s="235"/>
      <c r="D427" s="226" t="s">
        <v>133</v>
      </c>
      <c r="E427" s="236" t="s">
        <v>1</v>
      </c>
      <c r="F427" s="237" t="s">
        <v>551</v>
      </c>
      <c r="G427" s="235"/>
      <c r="H427" s="238">
        <v>7.5</v>
      </c>
      <c r="I427" s="235"/>
      <c r="J427" s="235"/>
      <c r="K427" s="235"/>
      <c r="L427" s="239"/>
      <c r="M427" s="240"/>
      <c r="N427" s="241"/>
      <c r="O427" s="241"/>
      <c r="P427" s="241"/>
      <c r="Q427" s="241"/>
      <c r="R427" s="241"/>
      <c r="S427" s="241"/>
      <c r="T427" s="24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3" t="s">
        <v>133</v>
      </c>
      <c r="AU427" s="243" t="s">
        <v>81</v>
      </c>
      <c r="AV427" s="14" t="s">
        <v>81</v>
      </c>
      <c r="AW427" s="14" t="s">
        <v>28</v>
      </c>
      <c r="AX427" s="14" t="s">
        <v>71</v>
      </c>
      <c r="AY427" s="243" t="s">
        <v>126</v>
      </c>
    </row>
    <row r="428" s="15" customFormat="1">
      <c r="A428" s="15"/>
      <c r="B428" s="244"/>
      <c r="C428" s="245"/>
      <c r="D428" s="226" t="s">
        <v>133</v>
      </c>
      <c r="E428" s="246" t="s">
        <v>1</v>
      </c>
      <c r="F428" s="247" t="s">
        <v>136</v>
      </c>
      <c r="G428" s="245"/>
      <c r="H428" s="248">
        <v>7.5</v>
      </c>
      <c r="I428" s="245"/>
      <c r="J428" s="245"/>
      <c r="K428" s="245"/>
      <c r="L428" s="249"/>
      <c r="M428" s="250"/>
      <c r="N428" s="251"/>
      <c r="O428" s="251"/>
      <c r="P428" s="251"/>
      <c r="Q428" s="251"/>
      <c r="R428" s="251"/>
      <c r="S428" s="251"/>
      <c r="T428" s="25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3" t="s">
        <v>133</v>
      </c>
      <c r="AU428" s="253" t="s">
        <v>81</v>
      </c>
      <c r="AV428" s="15" t="s">
        <v>132</v>
      </c>
      <c r="AW428" s="15" t="s">
        <v>28</v>
      </c>
      <c r="AX428" s="15" t="s">
        <v>79</v>
      </c>
      <c r="AY428" s="253" t="s">
        <v>126</v>
      </c>
    </row>
    <row r="429" s="2" customFormat="1" ht="14.4" customHeight="1">
      <c r="A429" s="32"/>
      <c r="B429" s="33"/>
      <c r="C429" s="211" t="s">
        <v>552</v>
      </c>
      <c r="D429" s="211" t="s">
        <v>128</v>
      </c>
      <c r="E429" s="212" t="s">
        <v>553</v>
      </c>
      <c r="F429" s="213" t="s">
        <v>554</v>
      </c>
      <c r="G429" s="214" t="s">
        <v>131</v>
      </c>
      <c r="H429" s="215">
        <v>4</v>
      </c>
      <c r="I429" s="216">
        <v>372</v>
      </c>
      <c r="J429" s="216">
        <f>ROUND(I429*H429,2)</f>
        <v>1488</v>
      </c>
      <c r="K429" s="217"/>
      <c r="L429" s="38"/>
      <c r="M429" s="218" t="s">
        <v>1</v>
      </c>
      <c r="N429" s="219" t="s">
        <v>36</v>
      </c>
      <c r="O429" s="220">
        <v>0</v>
      </c>
      <c r="P429" s="220">
        <f>O429*H429</f>
        <v>0</v>
      </c>
      <c r="Q429" s="220">
        <v>0</v>
      </c>
      <c r="R429" s="220">
        <f>Q429*H429</f>
        <v>0</v>
      </c>
      <c r="S429" s="220">
        <v>0</v>
      </c>
      <c r="T429" s="221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222" t="s">
        <v>172</v>
      </c>
      <c r="AT429" s="222" t="s">
        <v>128</v>
      </c>
      <c r="AU429" s="222" t="s">
        <v>81</v>
      </c>
      <c r="AY429" s="17" t="s">
        <v>126</v>
      </c>
      <c r="BE429" s="223">
        <f>IF(N429="základní",J429,0)</f>
        <v>1488</v>
      </c>
      <c r="BF429" s="223">
        <f>IF(N429="snížená",J429,0)</f>
        <v>0</v>
      </c>
      <c r="BG429" s="223">
        <f>IF(N429="zákl. přenesená",J429,0)</f>
        <v>0</v>
      </c>
      <c r="BH429" s="223">
        <f>IF(N429="sníž. přenesená",J429,0)</f>
        <v>0</v>
      </c>
      <c r="BI429" s="223">
        <f>IF(N429="nulová",J429,0)</f>
        <v>0</v>
      </c>
      <c r="BJ429" s="17" t="s">
        <v>79</v>
      </c>
      <c r="BK429" s="223">
        <f>ROUND(I429*H429,2)</f>
        <v>1488</v>
      </c>
      <c r="BL429" s="17" t="s">
        <v>172</v>
      </c>
      <c r="BM429" s="222" t="s">
        <v>555</v>
      </c>
    </row>
    <row r="430" s="14" customFormat="1">
      <c r="A430" s="14"/>
      <c r="B430" s="234"/>
      <c r="C430" s="235"/>
      <c r="D430" s="226" t="s">
        <v>133</v>
      </c>
      <c r="E430" s="236" t="s">
        <v>1</v>
      </c>
      <c r="F430" s="237" t="s">
        <v>556</v>
      </c>
      <c r="G430" s="235"/>
      <c r="H430" s="238">
        <v>4</v>
      </c>
      <c r="I430" s="235"/>
      <c r="J430" s="235"/>
      <c r="K430" s="235"/>
      <c r="L430" s="239"/>
      <c r="M430" s="240"/>
      <c r="N430" s="241"/>
      <c r="O430" s="241"/>
      <c r="P430" s="241"/>
      <c r="Q430" s="241"/>
      <c r="R430" s="241"/>
      <c r="S430" s="241"/>
      <c r="T430" s="24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3" t="s">
        <v>133</v>
      </c>
      <c r="AU430" s="243" t="s">
        <v>81</v>
      </c>
      <c r="AV430" s="14" t="s">
        <v>81</v>
      </c>
      <c r="AW430" s="14" t="s">
        <v>28</v>
      </c>
      <c r="AX430" s="14" t="s">
        <v>71</v>
      </c>
      <c r="AY430" s="243" t="s">
        <v>126</v>
      </c>
    </row>
    <row r="431" s="15" customFormat="1">
      <c r="A431" s="15"/>
      <c r="B431" s="244"/>
      <c r="C431" s="245"/>
      <c r="D431" s="226" t="s">
        <v>133</v>
      </c>
      <c r="E431" s="246" t="s">
        <v>1</v>
      </c>
      <c r="F431" s="247" t="s">
        <v>136</v>
      </c>
      <c r="G431" s="245"/>
      <c r="H431" s="248">
        <v>4</v>
      </c>
      <c r="I431" s="245"/>
      <c r="J431" s="245"/>
      <c r="K431" s="245"/>
      <c r="L431" s="249"/>
      <c r="M431" s="250"/>
      <c r="N431" s="251"/>
      <c r="O431" s="251"/>
      <c r="P431" s="251"/>
      <c r="Q431" s="251"/>
      <c r="R431" s="251"/>
      <c r="S431" s="251"/>
      <c r="T431" s="252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3" t="s">
        <v>133</v>
      </c>
      <c r="AU431" s="253" t="s">
        <v>81</v>
      </c>
      <c r="AV431" s="15" t="s">
        <v>132</v>
      </c>
      <c r="AW431" s="15" t="s">
        <v>28</v>
      </c>
      <c r="AX431" s="15" t="s">
        <v>79</v>
      </c>
      <c r="AY431" s="253" t="s">
        <v>126</v>
      </c>
    </row>
    <row r="432" s="12" customFormat="1" ht="22.8" customHeight="1">
      <c r="A432" s="12"/>
      <c r="B432" s="196"/>
      <c r="C432" s="197"/>
      <c r="D432" s="198" t="s">
        <v>70</v>
      </c>
      <c r="E432" s="209" t="s">
        <v>557</v>
      </c>
      <c r="F432" s="209" t="s">
        <v>558</v>
      </c>
      <c r="G432" s="197"/>
      <c r="H432" s="197"/>
      <c r="I432" s="197"/>
      <c r="J432" s="210">
        <f>BK432</f>
        <v>7774</v>
      </c>
      <c r="K432" s="197"/>
      <c r="L432" s="201"/>
      <c r="M432" s="202"/>
      <c r="N432" s="203"/>
      <c r="O432" s="203"/>
      <c r="P432" s="204">
        <f>SUM(P433:P437)</f>
        <v>0</v>
      </c>
      <c r="Q432" s="203"/>
      <c r="R432" s="204">
        <f>SUM(R433:R437)</f>
        <v>0.021999999999999999</v>
      </c>
      <c r="S432" s="203"/>
      <c r="T432" s="205">
        <f>SUM(T433:T437)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6" t="s">
        <v>81</v>
      </c>
      <c r="AT432" s="207" t="s">
        <v>70</v>
      </c>
      <c r="AU432" s="207" t="s">
        <v>79</v>
      </c>
      <c r="AY432" s="206" t="s">
        <v>126</v>
      </c>
      <c r="BK432" s="208">
        <f>SUM(BK433:BK437)</f>
        <v>7774</v>
      </c>
    </row>
    <row r="433" s="2" customFormat="1" ht="14.4" customHeight="1">
      <c r="A433" s="32"/>
      <c r="B433" s="33"/>
      <c r="C433" s="211" t="s">
        <v>366</v>
      </c>
      <c r="D433" s="211" t="s">
        <v>128</v>
      </c>
      <c r="E433" s="212" t="s">
        <v>559</v>
      </c>
      <c r="F433" s="213" t="s">
        <v>560</v>
      </c>
      <c r="G433" s="214" t="s">
        <v>201</v>
      </c>
      <c r="H433" s="215">
        <v>42</v>
      </c>
      <c r="I433" s="216">
        <v>157</v>
      </c>
      <c r="J433" s="216">
        <f>ROUND(I433*H433,2)</f>
        <v>6594</v>
      </c>
      <c r="K433" s="217"/>
      <c r="L433" s="38"/>
      <c r="M433" s="218" t="s">
        <v>1</v>
      </c>
      <c r="N433" s="219" t="s">
        <v>36</v>
      </c>
      <c r="O433" s="220">
        <v>0</v>
      </c>
      <c r="P433" s="220">
        <f>O433*H433</f>
        <v>0</v>
      </c>
      <c r="Q433" s="220">
        <v>0</v>
      </c>
      <c r="R433" s="220">
        <f>Q433*H433</f>
        <v>0</v>
      </c>
      <c r="S433" s="220">
        <v>0</v>
      </c>
      <c r="T433" s="22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222" t="s">
        <v>172</v>
      </c>
      <c r="AT433" s="222" t="s">
        <v>128</v>
      </c>
      <c r="AU433" s="222" t="s">
        <v>81</v>
      </c>
      <c r="AY433" s="17" t="s">
        <v>126</v>
      </c>
      <c r="BE433" s="223">
        <f>IF(N433="základní",J433,0)</f>
        <v>6594</v>
      </c>
      <c r="BF433" s="223">
        <f>IF(N433="snížená",J433,0)</f>
        <v>0</v>
      </c>
      <c r="BG433" s="223">
        <f>IF(N433="zákl. přenesená",J433,0)</f>
        <v>0</v>
      </c>
      <c r="BH433" s="223">
        <f>IF(N433="sníž. přenesená",J433,0)</f>
        <v>0</v>
      </c>
      <c r="BI433" s="223">
        <f>IF(N433="nulová",J433,0)</f>
        <v>0</v>
      </c>
      <c r="BJ433" s="17" t="s">
        <v>79</v>
      </c>
      <c r="BK433" s="223">
        <f>ROUND(I433*H433,2)</f>
        <v>6594</v>
      </c>
      <c r="BL433" s="17" t="s">
        <v>172</v>
      </c>
      <c r="BM433" s="222" t="s">
        <v>561</v>
      </c>
    </row>
    <row r="434" s="14" customFormat="1">
      <c r="A434" s="14"/>
      <c r="B434" s="234"/>
      <c r="C434" s="235"/>
      <c r="D434" s="226" t="s">
        <v>133</v>
      </c>
      <c r="E434" s="236" t="s">
        <v>1</v>
      </c>
      <c r="F434" s="237" t="s">
        <v>562</v>
      </c>
      <c r="G434" s="235"/>
      <c r="H434" s="238">
        <v>42</v>
      </c>
      <c r="I434" s="235"/>
      <c r="J434" s="235"/>
      <c r="K434" s="235"/>
      <c r="L434" s="239"/>
      <c r="M434" s="240"/>
      <c r="N434" s="241"/>
      <c r="O434" s="241"/>
      <c r="P434" s="241"/>
      <c r="Q434" s="241"/>
      <c r="R434" s="241"/>
      <c r="S434" s="241"/>
      <c r="T434" s="24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133</v>
      </c>
      <c r="AU434" s="243" t="s">
        <v>81</v>
      </c>
      <c r="AV434" s="14" t="s">
        <v>81</v>
      </c>
      <c r="AW434" s="14" t="s">
        <v>28</v>
      </c>
      <c r="AX434" s="14" t="s">
        <v>79</v>
      </c>
      <c r="AY434" s="243" t="s">
        <v>126</v>
      </c>
    </row>
    <row r="435" s="2" customFormat="1" ht="14.4" customHeight="1">
      <c r="A435" s="32"/>
      <c r="B435" s="33"/>
      <c r="C435" s="254" t="s">
        <v>438</v>
      </c>
      <c r="D435" s="254" t="s">
        <v>191</v>
      </c>
      <c r="E435" s="255" t="s">
        <v>563</v>
      </c>
      <c r="F435" s="256" t="s">
        <v>564</v>
      </c>
      <c r="G435" s="257" t="s">
        <v>201</v>
      </c>
      <c r="H435" s="258">
        <v>4</v>
      </c>
      <c r="I435" s="259">
        <v>295</v>
      </c>
      <c r="J435" s="259">
        <f>ROUND(I435*H435,2)</f>
        <v>1180</v>
      </c>
      <c r="K435" s="260"/>
      <c r="L435" s="261"/>
      <c r="M435" s="262" t="s">
        <v>1</v>
      </c>
      <c r="N435" s="263" t="s">
        <v>36</v>
      </c>
      <c r="O435" s="220">
        <v>0</v>
      </c>
      <c r="P435" s="220">
        <f>O435*H435</f>
        <v>0</v>
      </c>
      <c r="Q435" s="220">
        <v>0.0054999999999999997</v>
      </c>
      <c r="R435" s="220">
        <f>Q435*H435</f>
        <v>0.021999999999999999</v>
      </c>
      <c r="S435" s="220">
        <v>0</v>
      </c>
      <c r="T435" s="221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222" t="s">
        <v>217</v>
      </c>
      <c r="AT435" s="222" t="s">
        <v>191</v>
      </c>
      <c r="AU435" s="222" t="s">
        <v>81</v>
      </c>
      <c r="AY435" s="17" t="s">
        <v>126</v>
      </c>
      <c r="BE435" s="223">
        <f>IF(N435="základní",J435,0)</f>
        <v>1180</v>
      </c>
      <c r="BF435" s="223">
        <f>IF(N435="snížená",J435,0)</f>
        <v>0</v>
      </c>
      <c r="BG435" s="223">
        <f>IF(N435="zákl. přenesená",J435,0)</f>
        <v>0</v>
      </c>
      <c r="BH435" s="223">
        <f>IF(N435="sníž. přenesená",J435,0)</f>
        <v>0</v>
      </c>
      <c r="BI435" s="223">
        <f>IF(N435="nulová",J435,0)</f>
        <v>0</v>
      </c>
      <c r="BJ435" s="17" t="s">
        <v>79</v>
      </c>
      <c r="BK435" s="223">
        <f>ROUND(I435*H435,2)</f>
        <v>1180</v>
      </c>
      <c r="BL435" s="17" t="s">
        <v>172</v>
      </c>
      <c r="BM435" s="222" t="s">
        <v>565</v>
      </c>
    </row>
    <row r="436" s="13" customFormat="1">
      <c r="A436" s="13"/>
      <c r="B436" s="224"/>
      <c r="C436" s="225"/>
      <c r="D436" s="226" t="s">
        <v>133</v>
      </c>
      <c r="E436" s="227" t="s">
        <v>1</v>
      </c>
      <c r="F436" s="228" t="s">
        <v>566</v>
      </c>
      <c r="G436" s="225"/>
      <c r="H436" s="227" t="s">
        <v>1</v>
      </c>
      <c r="I436" s="225"/>
      <c r="J436" s="225"/>
      <c r="K436" s="225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133</v>
      </c>
      <c r="AU436" s="233" t="s">
        <v>81</v>
      </c>
      <c r="AV436" s="13" t="s">
        <v>79</v>
      </c>
      <c r="AW436" s="13" t="s">
        <v>28</v>
      </c>
      <c r="AX436" s="13" t="s">
        <v>71</v>
      </c>
      <c r="AY436" s="233" t="s">
        <v>126</v>
      </c>
    </row>
    <row r="437" s="14" customFormat="1">
      <c r="A437" s="14"/>
      <c r="B437" s="234"/>
      <c r="C437" s="235"/>
      <c r="D437" s="226" t="s">
        <v>133</v>
      </c>
      <c r="E437" s="236" t="s">
        <v>1</v>
      </c>
      <c r="F437" s="237" t="s">
        <v>567</v>
      </c>
      <c r="G437" s="235"/>
      <c r="H437" s="238">
        <v>4</v>
      </c>
      <c r="I437" s="235"/>
      <c r="J437" s="235"/>
      <c r="K437" s="235"/>
      <c r="L437" s="239"/>
      <c r="M437" s="240"/>
      <c r="N437" s="241"/>
      <c r="O437" s="241"/>
      <c r="P437" s="241"/>
      <c r="Q437" s="241"/>
      <c r="R437" s="241"/>
      <c r="S437" s="241"/>
      <c r="T437" s="24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3" t="s">
        <v>133</v>
      </c>
      <c r="AU437" s="243" t="s">
        <v>81</v>
      </c>
      <c r="AV437" s="14" t="s">
        <v>81</v>
      </c>
      <c r="AW437" s="14" t="s">
        <v>28</v>
      </c>
      <c r="AX437" s="14" t="s">
        <v>79</v>
      </c>
      <c r="AY437" s="243" t="s">
        <v>126</v>
      </c>
    </row>
    <row r="438" s="12" customFormat="1" ht="22.8" customHeight="1">
      <c r="A438" s="12"/>
      <c r="B438" s="196"/>
      <c r="C438" s="197"/>
      <c r="D438" s="198" t="s">
        <v>70</v>
      </c>
      <c r="E438" s="209" t="s">
        <v>568</v>
      </c>
      <c r="F438" s="209" t="s">
        <v>569</v>
      </c>
      <c r="G438" s="197"/>
      <c r="H438" s="197"/>
      <c r="I438" s="197"/>
      <c r="J438" s="210">
        <f>BK438</f>
        <v>179165.95999999999</v>
      </c>
      <c r="K438" s="197"/>
      <c r="L438" s="201"/>
      <c r="M438" s="202"/>
      <c r="N438" s="203"/>
      <c r="O438" s="203"/>
      <c r="P438" s="204">
        <f>SUM(P439:P480)</f>
        <v>0</v>
      </c>
      <c r="Q438" s="203"/>
      <c r="R438" s="204">
        <f>SUM(R439:R480)</f>
        <v>0</v>
      </c>
      <c r="S438" s="203"/>
      <c r="T438" s="205">
        <f>SUM(T439:T480)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6" t="s">
        <v>81</v>
      </c>
      <c r="AT438" s="207" t="s">
        <v>70</v>
      </c>
      <c r="AU438" s="207" t="s">
        <v>79</v>
      </c>
      <c r="AY438" s="206" t="s">
        <v>126</v>
      </c>
      <c r="BK438" s="208">
        <f>SUM(BK439:BK480)</f>
        <v>179165.95999999999</v>
      </c>
    </row>
    <row r="439" s="2" customFormat="1" ht="24.15" customHeight="1">
      <c r="A439" s="32"/>
      <c r="B439" s="33"/>
      <c r="C439" s="211" t="s">
        <v>389</v>
      </c>
      <c r="D439" s="211" t="s">
        <v>128</v>
      </c>
      <c r="E439" s="212" t="s">
        <v>570</v>
      </c>
      <c r="F439" s="213" t="s">
        <v>571</v>
      </c>
      <c r="G439" s="214" t="s">
        <v>131</v>
      </c>
      <c r="H439" s="215">
        <v>116.5</v>
      </c>
      <c r="I439" s="216">
        <v>336</v>
      </c>
      <c r="J439" s="216">
        <f>ROUND(I439*H439,2)</f>
        <v>39144</v>
      </c>
      <c r="K439" s="217"/>
      <c r="L439" s="38"/>
      <c r="M439" s="218" t="s">
        <v>1</v>
      </c>
      <c r="N439" s="219" t="s">
        <v>36</v>
      </c>
      <c r="O439" s="220">
        <v>0</v>
      </c>
      <c r="P439" s="220">
        <f>O439*H439</f>
        <v>0</v>
      </c>
      <c r="Q439" s="220">
        <v>0</v>
      </c>
      <c r="R439" s="220">
        <f>Q439*H439</f>
        <v>0</v>
      </c>
      <c r="S439" s="220">
        <v>0</v>
      </c>
      <c r="T439" s="221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222" t="s">
        <v>172</v>
      </c>
      <c r="AT439" s="222" t="s">
        <v>128</v>
      </c>
      <c r="AU439" s="222" t="s">
        <v>81</v>
      </c>
      <c r="AY439" s="17" t="s">
        <v>126</v>
      </c>
      <c r="BE439" s="223">
        <f>IF(N439="základní",J439,0)</f>
        <v>39144</v>
      </c>
      <c r="BF439" s="223">
        <f>IF(N439="snížená",J439,0)</f>
        <v>0</v>
      </c>
      <c r="BG439" s="223">
        <f>IF(N439="zákl. přenesená",J439,0)</f>
        <v>0</v>
      </c>
      <c r="BH439" s="223">
        <f>IF(N439="sníž. přenesená",J439,0)</f>
        <v>0</v>
      </c>
      <c r="BI439" s="223">
        <f>IF(N439="nulová",J439,0)</f>
        <v>0</v>
      </c>
      <c r="BJ439" s="17" t="s">
        <v>79</v>
      </c>
      <c r="BK439" s="223">
        <f>ROUND(I439*H439,2)</f>
        <v>39144</v>
      </c>
      <c r="BL439" s="17" t="s">
        <v>172</v>
      </c>
      <c r="BM439" s="222" t="s">
        <v>572</v>
      </c>
    </row>
    <row r="440" s="13" customFormat="1">
      <c r="A440" s="13"/>
      <c r="B440" s="224"/>
      <c r="C440" s="225"/>
      <c r="D440" s="226" t="s">
        <v>133</v>
      </c>
      <c r="E440" s="227" t="s">
        <v>1</v>
      </c>
      <c r="F440" s="228" t="s">
        <v>573</v>
      </c>
      <c r="G440" s="225"/>
      <c r="H440" s="227" t="s">
        <v>1</v>
      </c>
      <c r="I440" s="225"/>
      <c r="J440" s="225"/>
      <c r="K440" s="225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133</v>
      </c>
      <c r="AU440" s="233" t="s">
        <v>81</v>
      </c>
      <c r="AV440" s="13" t="s">
        <v>79</v>
      </c>
      <c r="AW440" s="13" t="s">
        <v>28</v>
      </c>
      <c r="AX440" s="13" t="s">
        <v>71</v>
      </c>
      <c r="AY440" s="233" t="s">
        <v>126</v>
      </c>
    </row>
    <row r="441" s="13" customFormat="1">
      <c r="A441" s="13"/>
      <c r="B441" s="224"/>
      <c r="C441" s="225"/>
      <c r="D441" s="226" t="s">
        <v>133</v>
      </c>
      <c r="E441" s="227" t="s">
        <v>1</v>
      </c>
      <c r="F441" s="228" t="s">
        <v>574</v>
      </c>
      <c r="G441" s="225"/>
      <c r="H441" s="227" t="s">
        <v>1</v>
      </c>
      <c r="I441" s="225"/>
      <c r="J441" s="225"/>
      <c r="K441" s="225"/>
      <c r="L441" s="229"/>
      <c r="M441" s="230"/>
      <c r="N441" s="231"/>
      <c r="O441" s="231"/>
      <c r="P441" s="231"/>
      <c r="Q441" s="231"/>
      <c r="R441" s="231"/>
      <c r="S441" s="231"/>
      <c r="T441" s="23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3" t="s">
        <v>133</v>
      </c>
      <c r="AU441" s="233" t="s">
        <v>81</v>
      </c>
      <c r="AV441" s="13" t="s">
        <v>79</v>
      </c>
      <c r="AW441" s="13" t="s">
        <v>28</v>
      </c>
      <c r="AX441" s="13" t="s">
        <v>71</v>
      </c>
      <c r="AY441" s="233" t="s">
        <v>126</v>
      </c>
    </row>
    <row r="442" s="14" customFormat="1">
      <c r="A442" s="14"/>
      <c r="B442" s="234"/>
      <c r="C442" s="235"/>
      <c r="D442" s="226" t="s">
        <v>133</v>
      </c>
      <c r="E442" s="236" t="s">
        <v>1</v>
      </c>
      <c r="F442" s="237" t="s">
        <v>575</v>
      </c>
      <c r="G442" s="235"/>
      <c r="H442" s="238">
        <v>6.5</v>
      </c>
      <c r="I442" s="235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3" t="s">
        <v>133</v>
      </c>
      <c r="AU442" s="243" t="s">
        <v>81</v>
      </c>
      <c r="AV442" s="14" t="s">
        <v>81</v>
      </c>
      <c r="AW442" s="14" t="s">
        <v>28</v>
      </c>
      <c r="AX442" s="14" t="s">
        <v>71</v>
      </c>
      <c r="AY442" s="243" t="s">
        <v>126</v>
      </c>
    </row>
    <row r="443" s="14" customFormat="1">
      <c r="A443" s="14"/>
      <c r="B443" s="234"/>
      <c r="C443" s="235"/>
      <c r="D443" s="226" t="s">
        <v>133</v>
      </c>
      <c r="E443" s="236" t="s">
        <v>1</v>
      </c>
      <c r="F443" s="237" t="s">
        <v>576</v>
      </c>
      <c r="G443" s="235"/>
      <c r="H443" s="238">
        <v>110</v>
      </c>
      <c r="I443" s="235"/>
      <c r="J443" s="235"/>
      <c r="K443" s="235"/>
      <c r="L443" s="239"/>
      <c r="M443" s="240"/>
      <c r="N443" s="241"/>
      <c r="O443" s="241"/>
      <c r="P443" s="241"/>
      <c r="Q443" s="241"/>
      <c r="R443" s="241"/>
      <c r="S443" s="241"/>
      <c r="T443" s="24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3" t="s">
        <v>133</v>
      </c>
      <c r="AU443" s="243" t="s">
        <v>81</v>
      </c>
      <c r="AV443" s="14" t="s">
        <v>81</v>
      </c>
      <c r="AW443" s="14" t="s">
        <v>28</v>
      </c>
      <c r="AX443" s="14" t="s">
        <v>71</v>
      </c>
      <c r="AY443" s="243" t="s">
        <v>126</v>
      </c>
    </row>
    <row r="444" s="15" customFormat="1">
      <c r="A444" s="15"/>
      <c r="B444" s="244"/>
      <c r="C444" s="245"/>
      <c r="D444" s="226" t="s">
        <v>133</v>
      </c>
      <c r="E444" s="246" t="s">
        <v>1</v>
      </c>
      <c r="F444" s="247" t="s">
        <v>136</v>
      </c>
      <c r="G444" s="245"/>
      <c r="H444" s="248">
        <v>116.5</v>
      </c>
      <c r="I444" s="245"/>
      <c r="J444" s="245"/>
      <c r="K444" s="245"/>
      <c r="L444" s="249"/>
      <c r="M444" s="250"/>
      <c r="N444" s="251"/>
      <c r="O444" s="251"/>
      <c r="P444" s="251"/>
      <c r="Q444" s="251"/>
      <c r="R444" s="251"/>
      <c r="S444" s="251"/>
      <c r="T444" s="25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3" t="s">
        <v>133</v>
      </c>
      <c r="AU444" s="253" t="s">
        <v>81</v>
      </c>
      <c r="AV444" s="15" t="s">
        <v>132</v>
      </c>
      <c r="AW444" s="15" t="s">
        <v>28</v>
      </c>
      <c r="AX444" s="15" t="s">
        <v>79</v>
      </c>
      <c r="AY444" s="253" t="s">
        <v>126</v>
      </c>
    </row>
    <row r="445" s="2" customFormat="1" ht="14.4" customHeight="1">
      <c r="A445" s="32"/>
      <c r="B445" s="33"/>
      <c r="C445" s="211" t="s">
        <v>577</v>
      </c>
      <c r="D445" s="211" t="s">
        <v>128</v>
      </c>
      <c r="E445" s="212" t="s">
        <v>578</v>
      </c>
      <c r="F445" s="213" t="s">
        <v>579</v>
      </c>
      <c r="G445" s="214" t="s">
        <v>131</v>
      </c>
      <c r="H445" s="215">
        <v>1104.3</v>
      </c>
      <c r="I445" s="216">
        <v>24.199999999999999</v>
      </c>
      <c r="J445" s="216">
        <f>ROUND(I445*H445,2)</f>
        <v>26724.060000000001</v>
      </c>
      <c r="K445" s="217"/>
      <c r="L445" s="38"/>
      <c r="M445" s="218" t="s">
        <v>1</v>
      </c>
      <c r="N445" s="219" t="s">
        <v>36</v>
      </c>
      <c r="O445" s="220">
        <v>0</v>
      </c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222" t="s">
        <v>172</v>
      </c>
      <c r="AT445" s="222" t="s">
        <v>128</v>
      </c>
      <c r="AU445" s="222" t="s">
        <v>81</v>
      </c>
      <c r="AY445" s="17" t="s">
        <v>126</v>
      </c>
      <c r="BE445" s="223">
        <f>IF(N445="základní",J445,0)</f>
        <v>26724.060000000001</v>
      </c>
      <c r="BF445" s="223">
        <f>IF(N445="snížená",J445,0)</f>
        <v>0</v>
      </c>
      <c r="BG445" s="223">
        <f>IF(N445="zákl. přenesená",J445,0)</f>
        <v>0</v>
      </c>
      <c r="BH445" s="223">
        <f>IF(N445="sníž. přenesená",J445,0)</f>
        <v>0</v>
      </c>
      <c r="BI445" s="223">
        <f>IF(N445="nulová",J445,0)</f>
        <v>0</v>
      </c>
      <c r="BJ445" s="17" t="s">
        <v>79</v>
      </c>
      <c r="BK445" s="223">
        <f>ROUND(I445*H445,2)</f>
        <v>26724.060000000001</v>
      </c>
      <c r="BL445" s="17" t="s">
        <v>172</v>
      </c>
      <c r="BM445" s="222" t="s">
        <v>580</v>
      </c>
    </row>
    <row r="446" s="13" customFormat="1">
      <c r="A446" s="13"/>
      <c r="B446" s="224"/>
      <c r="C446" s="225"/>
      <c r="D446" s="226" t="s">
        <v>133</v>
      </c>
      <c r="E446" s="227" t="s">
        <v>1</v>
      </c>
      <c r="F446" s="228" t="s">
        <v>203</v>
      </c>
      <c r="G446" s="225"/>
      <c r="H446" s="227" t="s">
        <v>1</v>
      </c>
      <c r="I446" s="225"/>
      <c r="J446" s="225"/>
      <c r="K446" s="225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133</v>
      </c>
      <c r="AU446" s="233" t="s">
        <v>81</v>
      </c>
      <c r="AV446" s="13" t="s">
        <v>79</v>
      </c>
      <c r="AW446" s="13" t="s">
        <v>28</v>
      </c>
      <c r="AX446" s="13" t="s">
        <v>71</v>
      </c>
      <c r="AY446" s="233" t="s">
        <v>126</v>
      </c>
    </row>
    <row r="447" s="14" customFormat="1">
      <c r="A447" s="14"/>
      <c r="B447" s="234"/>
      <c r="C447" s="235"/>
      <c r="D447" s="226" t="s">
        <v>133</v>
      </c>
      <c r="E447" s="236" t="s">
        <v>1</v>
      </c>
      <c r="F447" s="237" t="s">
        <v>581</v>
      </c>
      <c r="G447" s="235"/>
      <c r="H447" s="238">
        <v>56.700000000000003</v>
      </c>
      <c r="I447" s="235"/>
      <c r="J447" s="235"/>
      <c r="K447" s="235"/>
      <c r="L447" s="239"/>
      <c r="M447" s="240"/>
      <c r="N447" s="241"/>
      <c r="O447" s="241"/>
      <c r="P447" s="241"/>
      <c r="Q447" s="241"/>
      <c r="R447" s="241"/>
      <c r="S447" s="241"/>
      <c r="T447" s="24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3" t="s">
        <v>133</v>
      </c>
      <c r="AU447" s="243" t="s">
        <v>81</v>
      </c>
      <c r="AV447" s="14" t="s">
        <v>81</v>
      </c>
      <c r="AW447" s="14" t="s">
        <v>28</v>
      </c>
      <c r="AX447" s="14" t="s">
        <v>71</v>
      </c>
      <c r="AY447" s="243" t="s">
        <v>126</v>
      </c>
    </row>
    <row r="448" s="14" customFormat="1">
      <c r="A448" s="14"/>
      <c r="B448" s="234"/>
      <c r="C448" s="235"/>
      <c r="D448" s="226" t="s">
        <v>133</v>
      </c>
      <c r="E448" s="236" t="s">
        <v>1</v>
      </c>
      <c r="F448" s="237" t="s">
        <v>582</v>
      </c>
      <c r="G448" s="235"/>
      <c r="H448" s="238">
        <v>30.600000000000001</v>
      </c>
      <c r="I448" s="235"/>
      <c r="J448" s="235"/>
      <c r="K448" s="235"/>
      <c r="L448" s="239"/>
      <c r="M448" s="240"/>
      <c r="N448" s="241"/>
      <c r="O448" s="241"/>
      <c r="P448" s="241"/>
      <c r="Q448" s="241"/>
      <c r="R448" s="241"/>
      <c r="S448" s="241"/>
      <c r="T448" s="24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3" t="s">
        <v>133</v>
      </c>
      <c r="AU448" s="243" t="s">
        <v>81</v>
      </c>
      <c r="AV448" s="14" t="s">
        <v>81</v>
      </c>
      <c r="AW448" s="14" t="s">
        <v>28</v>
      </c>
      <c r="AX448" s="14" t="s">
        <v>71</v>
      </c>
      <c r="AY448" s="243" t="s">
        <v>126</v>
      </c>
    </row>
    <row r="449" s="14" customFormat="1">
      <c r="A449" s="14"/>
      <c r="B449" s="234"/>
      <c r="C449" s="235"/>
      <c r="D449" s="226" t="s">
        <v>133</v>
      </c>
      <c r="E449" s="236" t="s">
        <v>1</v>
      </c>
      <c r="F449" s="237" t="s">
        <v>583</v>
      </c>
      <c r="G449" s="235"/>
      <c r="H449" s="238">
        <v>183.59999999999999</v>
      </c>
      <c r="I449" s="235"/>
      <c r="J449" s="235"/>
      <c r="K449" s="235"/>
      <c r="L449" s="239"/>
      <c r="M449" s="240"/>
      <c r="N449" s="241"/>
      <c r="O449" s="241"/>
      <c r="P449" s="241"/>
      <c r="Q449" s="241"/>
      <c r="R449" s="241"/>
      <c r="S449" s="241"/>
      <c r="T449" s="24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3" t="s">
        <v>133</v>
      </c>
      <c r="AU449" s="243" t="s">
        <v>81</v>
      </c>
      <c r="AV449" s="14" t="s">
        <v>81</v>
      </c>
      <c r="AW449" s="14" t="s">
        <v>28</v>
      </c>
      <c r="AX449" s="14" t="s">
        <v>71</v>
      </c>
      <c r="AY449" s="243" t="s">
        <v>126</v>
      </c>
    </row>
    <row r="450" s="14" customFormat="1">
      <c r="A450" s="14"/>
      <c r="B450" s="234"/>
      <c r="C450" s="235"/>
      <c r="D450" s="226" t="s">
        <v>133</v>
      </c>
      <c r="E450" s="236" t="s">
        <v>1</v>
      </c>
      <c r="F450" s="237" t="s">
        <v>584</v>
      </c>
      <c r="G450" s="235"/>
      <c r="H450" s="238">
        <v>774</v>
      </c>
      <c r="I450" s="235"/>
      <c r="J450" s="235"/>
      <c r="K450" s="235"/>
      <c r="L450" s="239"/>
      <c r="M450" s="240"/>
      <c r="N450" s="241"/>
      <c r="O450" s="241"/>
      <c r="P450" s="241"/>
      <c r="Q450" s="241"/>
      <c r="R450" s="241"/>
      <c r="S450" s="241"/>
      <c r="T450" s="24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3" t="s">
        <v>133</v>
      </c>
      <c r="AU450" s="243" t="s">
        <v>81</v>
      </c>
      <c r="AV450" s="14" t="s">
        <v>81</v>
      </c>
      <c r="AW450" s="14" t="s">
        <v>28</v>
      </c>
      <c r="AX450" s="14" t="s">
        <v>71</v>
      </c>
      <c r="AY450" s="243" t="s">
        <v>126</v>
      </c>
    </row>
    <row r="451" s="14" customFormat="1">
      <c r="A451" s="14"/>
      <c r="B451" s="234"/>
      <c r="C451" s="235"/>
      <c r="D451" s="226" t="s">
        <v>133</v>
      </c>
      <c r="E451" s="236" t="s">
        <v>1</v>
      </c>
      <c r="F451" s="237" t="s">
        <v>585</v>
      </c>
      <c r="G451" s="235"/>
      <c r="H451" s="238">
        <v>59.399999999999999</v>
      </c>
      <c r="I451" s="235"/>
      <c r="J451" s="235"/>
      <c r="K451" s="235"/>
      <c r="L451" s="239"/>
      <c r="M451" s="240"/>
      <c r="N451" s="241"/>
      <c r="O451" s="241"/>
      <c r="P451" s="241"/>
      <c r="Q451" s="241"/>
      <c r="R451" s="241"/>
      <c r="S451" s="241"/>
      <c r="T451" s="24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3" t="s">
        <v>133</v>
      </c>
      <c r="AU451" s="243" t="s">
        <v>81</v>
      </c>
      <c r="AV451" s="14" t="s">
        <v>81</v>
      </c>
      <c r="AW451" s="14" t="s">
        <v>28</v>
      </c>
      <c r="AX451" s="14" t="s">
        <v>71</v>
      </c>
      <c r="AY451" s="243" t="s">
        <v>126</v>
      </c>
    </row>
    <row r="452" s="15" customFormat="1">
      <c r="A452" s="15"/>
      <c r="B452" s="244"/>
      <c r="C452" s="245"/>
      <c r="D452" s="226" t="s">
        <v>133</v>
      </c>
      <c r="E452" s="246" t="s">
        <v>1</v>
      </c>
      <c r="F452" s="247" t="s">
        <v>136</v>
      </c>
      <c r="G452" s="245"/>
      <c r="H452" s="248">
        <v>1104.3</v>
      </c>
      <c r="I452" s="245"/>
      <c r="J452" s="245"/>
      <c r="K452" s="245"/>
      <c r="L452" s="249"/>
      <c r="M452" s="250"/>
      <c r="N452" s="251"/>
      <c r="O452" s="251"/>
      <c r="P452" s="251"/>
      <c r="Q452" s="251"/>
      <c r="R452" s="251"/>
      <c r="S452" s="251"/>
      <c r="T452" s="252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3" t="s">
        <v>133</v>
      </c>
      <c r="AU452" s="253" t="s">
        <v>81</v>
      </c>
      <c r="AV452" s="15" t="s">
        <v>132</v>
      </c>
      <c r="AW452" s="15" t="s">
        <v>28</v>
      </c>
      <c r="AX452" s="15" t="s">
        <v>79</v>
      </c>
      <c r="AY452" s="253" t="s">
        <v>126</v>
      </c>
    </row>
    <row r="453" s="2" customFormat="1" ht="14.4" customHeight="1">
      <c r="A453" s="32"/>
      <c r="B453" s="33"/>
      <c r="C453" s="211" t="s">
        <v>394</v>
      </c>
      <c r="D453" s="211" t="s">
        <v>128</v>
      </c>
      <c r="E453" s="212" t="s">
        <v>586</v>
      </c>
      <c r="F453" s="213" t="s">
        <v>587</v>
      </c>
      <c r="G453" s="214" t="s">
        <v>131</v>
      </c>
      <c r="H453" s="215">
        <v>1104.3</v>
      </c>
      <c r="I453" s="216">
        <v>7.6500000000000004</v>
      </c>
      <c r="J453" s="216">
        <f>ROUND(I453*H453,2)</f>
        <v>8447.8999999999996</v>
      </c>
      <c r="K453" s="217"/>
      <c r="L453" s="38"/>
      <c r="M453" s="218" t="s">
        <v>1</v>
      </c>
      <c r="N453" s="219" t="s">
        <v>36</v>
      </c>
      <c r="O453" s="220">
        <v>0</v>
      </c>
      <c r="P453" s="220">
        <f>O453*H453</f>
        <v>0</v>
      </c>
      <c r="Q453" s="220">
        <v>0</v>
      </c>
      <c r="R453" s="220">
        <f>Q453*H453</f>
        <v>0</v>
      </c>
      <c r="S453" s="220">
        <v>0</v>
      </c>
      <c r="T453" s="22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222" t="s">
        <v>172</v>
      </c>
      <c r="AT453" s="222" t="s">
        <v>128</v>
      </c>
      <c r="AU453" s="222" t="s">
        <v>81</v>
      </c>
      <c r="AY453" s="17" t="s">
        <v>126</v>
      </c>
      <c r="BE453" s="223">
        <f>IF(N453="základní",J453,0)</f>
        <v>8447.8999999999996</v>
      </c>
      <c r="BF453" s="223">
        <f>IF(N453="snížená",J453,0)</f>
        <v>0</v>
      </c>
      <c r="BG453" s="223">
        <f>IF(N453="zákl. přenesená",J453,0)</f>
        <v>0</v>
      </c>
      <c r="BH453" s="223">
        <f>IF(N453="sníž. přenesená",J453,0)</f>
        <v>0</v>
      </c>
      <c r="BI453" s="223">
        <f>IF(N453="nulová",J453,0)</f>
        <v>0</v>
      </c>
      <c r="BJ453" s="17" t="s">
        <v>79</v>
      </c>
      <c r="BK453" s="223">
        <f>ROUND(I453*H453,2)</f>
        <v>8447.8999999999996</v>
      </c>
      <c r="BL453" s="17" t="s">
        <v>172</v>
      </c>
      <c r="BM453" s="222" t="s">
        <v>588</v>
      </c>
    </row>
    <row r="454" s="13" customFormat="1">
      <c r="A454" s="13"/>
      <c r="B454" s="224"/>
      <c r="C454" s="225"/>
      <c r="D454" s="226" t="s">
        <v>133</v>
      </c>
      <c r="E454" s="227" t="s">
        <v>1</v>
      </c>
      <c r="F454" s="228" t="s">
        <v>203</v>
      </c>
      <c r="G454" s="225"/>
      <c r="H454" s="227" t="s">
        <v>1</v>
      </c>
      <c r="I454" s="225"/>
      <c r="J454" s="225"/>
      <c r="K454" s="225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133</v>
      </c>
      <c r="AU454" s="233" t="s">
        <v>81</v>
      </c>
      <c r="AV454" s="13" t="s">
        <v>79</v>
      </c>
      <c r="AW454" s="13" t="s">
        <v>28</v>
      </c>
      <c r="AX454" s="13" t="s">
        <v>71</v>
      </c>
      <c r="AY454" s="233" t="s">
        <v>126</v>
      </c>
    </row>
    <row r="455" s="14" customFormat="1">
      <c r="A455" s="14"/>
      <c r="B455" s="234"/>
      <c r="C455" s="235"/>
      <c r="D455" s="226" t="s">
        <v>133</v>
      </c>
      <c r="E455" s="236" t="s">
        <v>1</v>
      </c>
      <c r="F455" s="237" t="s">
        <v>581</v>
      </c>
      <c r="G455" s="235"/>
      <c r="H455" s="238">
        <v>56.700000000000003</v>
      </c>
      <c r="I455" s="235"/>
      <c r="J455" s="235"/>
      <c r="K455" s="235"/>
      <c r="L455" s="239"/>
      <c r="M455" s="240"/>
      <c r="N455" s="241"/>
      <c r="O455" s="241"/>
      <c r="P455" s="241"/>
      <c r="Q455" s="241"/>
      <c r="R455" s="241"/>
      <c r="S455" s="241"/>
      <c r="T455" s="24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3" t="s">
        <v>133</v>
      </c>
      <c r="AU455" s="243" t="s">
        <v>81</v>
      </c>
      <c r="AV455" s="14" t="s">
        <v>81</v>
      </c>
      <c r="AW455" s="14" t="s">
        <v>28</v>
      </c>
      <c r="AX455" s="14" t="s">
        <v>71</v>
      </c>
      <c r="AY455" s="243" t="s">
        <v>126</v>
      </c>
    </row>
    <row r="456" s="14" customFormat="1">
      <c r="A456" s="14"/>
      <c r="B456" s="234"/>
      <c r="C456" s="235"/>
      <c r="D456" s="226" t="s">
        <v>133</v>
      </c>
      <c r="E456" s="236" t="s">
        <v>1</v>
      </c>
      <c r="F456" s="237" t="s">
        <v>582</v>
      </c>
      <c r="G456" s="235"/>
      <c r="H456" s="238">
        <v>30.600000000000001</v>
      </c>
      <c r="I456" s="235"/>
      <c r="J456" s="235"/>
      <c r="K456" s="235"/>
      <c r="L456" s="239"/>
      <c r="M456" s="240"/>
      <c r="N456" s="241"/>
      <c r="O456" s="241"/>
      <c r="P456" s="241"/>
      <c r="Q456" s="241"/>
      <c r="R456" s="241"/>
      <c r="S456" s="241"/>
      <c r="T456" s="24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3" t="s">
        <v>133</v>
      </c>
      <c r="AU456" s="243" t="s">
        <v>81</v>
      </c>
      <c r="AV456" s="14" t="s">
        <v>81</v>
      </c>
      <c r="AW456" s="14" t="s">
        <v>28</v>
      </c>
      <c r="AX456" s="14" t="s">
        <v>71</v>
      </c>
      <c r="AY456" s="243" t="s">
        <v>126</v>
      </c>
    </row>
    <row r="457" s="14" customFormat="1">
      <c r="A457" s="14"/>
      <c r="B457" s="234"/>
      <c r="C457" s="235"/>
      <c r="D457" s="226" t="s">
        <v>133</v>
      </c>
      <c r="E457" s="236" t="s">
        <v>1</v>
      </c>
      <c r="F457" s="237" t="s">
        <v>583</v>
      </c>
      <c r="G457" s="235"/>
      <c r="H457" s="238">
        <v>183.59999999999999</v>
      </c>
      <c r="I457" s="235"/>
      <c r="J457" s="235"/>
      <c r="K457" s="235"/>
      <c r="L457" s="239"/>
      <c r="M457" s="240"/>
      <c r="N457" s="241"/>
      <c r="O457" s="241"/>
      <c r="P457" s="241"/>
      <c r="Q457" s="241"/>
      <c r="R457" s="241"/>
      <c r="S457" s="241"/>
      <c r="T457" s="24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3" t="s">
        <v>133</v>
      </c>
      <c r="AU457" s="243" t="s">
        <v>81</v>
      </c>
      <c r="AV457" s="14" t="s">
        <v>81</v>
      </c>
      <c r="AW457" s="14" t="s">
        <v>28</v>
      </c>
      <c r="AX457" s="14" t="s">
        <v>71</v>
      </c>
      <c r="AY457" s="243" t="s">
        <v>126</v>
      </c>
    </row>
    <row r="458" s="14" customFormat="1">
      <c r="A458" s="14"/>
      <c r="B458" s="234"/>
      <c r="C458" s="235"/>
      <c r="D458" s="226" t="s">
        <v>133</v>
      </c>
      <c r="E458" s="236" t="s">
        <v>1</v>
      </c>
      <c r="F458" s="237" t="s">
        <v>584</v>
      </c>
      <c r="G458" s="235"/>
      <c r="H458" s="238">
        <v>774</v>
      </c>
      <c r="I458" s="235"/>
      <c r="J458" s="235"/>
      <c r="K458" s="235"/>
      <c r="L458" s="239"/>
      <c r="M458" s="240"/>
      <c r="N458" s="241"/>
      <c r="O458" s="241"/>
      <c r="P458" s="241"/>
      <c r="Q458" s="241"/>
      <c r="R458" s="241"/>
      <c r="S458" s="241"/>
      <c r="T458" s="24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3" t="s">
        <v>133</v>
      </c>
      <c r="AU458" s="243" t="s">
        <v>81</v>
      </c>
      <c r="AV458" s="14" t="s">
        <v>81</v>
      </c>
      <c r="AW458" s="14" t="s">
        <v>28</v>
      </c>
      <c r="AX458" s="14" t="s">
        <v>71</v>
      </c>
      <c r="AY458" s="243" t="s">
        <v>126</v>
      </c>
    </row>
    <row r="459" s="14" customFormat="1">
      <c r="A459" s="14"/>
      <c r="B459" s="234"/>
      <c r="C459" s="235"/>
      <c r="D459" s="226" t="s">
        <v>133</v>
      </c>
      <c r="E459" s="236" t="s">
        <v>1</v>
      </c>
      <c r="F459" s="237" t="s">
        <v>585</v>
      </c>
      <c r="G459" s="235"/>
      <c r="H459" s="238">
        <v>59.399999999999999</v>
      </c>
      <c r="I459" s="235"/>
      <c r="J459" s="235"/>
      <c r="K459" s="235"/>
      <c r="L459" s="239"/>
      <c r="M459" s="240"/>
      <c r="N459" s="241"/>
      <c r="O459" s="241"/>
      <c r="P459" s="241"/>
      <c r="Q459" s="241"/>
      <c r="R459" s="241"/>
      <c r="S459" s="241"/>
      <c r="T459" s="24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3" t="s">
        <v>133</v>
      </c>
      <c r="AU459" s="243" t="s">
        <v>81</v>
      </c>
      <c r="AV459" s="14" t="s">
        <v>81</v>
      </c>
      <c r="AW459" s="14" t="s">
        <v>28</v>
      </c>
      <c r="AX459" s="14" t="s">
        <v>71</v>
      </c>
      <c r="AY459" s="243" t="s">
        <v>126</v>
      </c>
    </row>
    <row r="460" s="15" customFormat="1">
      <c r="A460" s="15"/>
      <c r="B460" s="244"/>
      <c r="C460" s="245"/>
      <c r="D460" s="226" t="s">
        <v>133</v>
      </c>
      <c r="E460" s="246" t="s">
        <v>1</v>
      </c>
      <c r="F460" s="247" t="s">
        <v>136</v>
      </c>
      <c r="G460" s="245"/>
      <c r="H460" s="248">
        <v>1104.3</v>
      </c>
      <c r="I460" s="245"/>
      <c r="J460" s="245"/>
      <c r="K460" s="245"/>
      <c r="L460" s="249"/>
      <c r="M460" s="250"/>
      <c r="N460" s="251"/>
      <c r="O460" s="251"/>
      <c r="P460" s="251"/>
      <c r="Q460" s="251"/>
      <c r="R460" s="251"/>
      <c r="S460" s="251"/>
      <c r="T460" s="252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3" t="s">
        <v>133</v>
      </c>
      <c r="AU460" s="253" t="s">
        <v>81</v>
      </c>
      <c r="AV460" s="15" t="s">
        <v>132</v>
      </c>
      <c r="AW460" s="15" t="s">
        <v>28</v>
      </c>
      <c r="AX460" s="15" t="s">
        <v>79</v>
      </c>
      <c r="AY460" s="253" t="s">
        <v>126</v>
      </c>
    </row>
    <row r="461" s="2" customFormat="1" ht="24.15" customHeight="1">
      <c r="A461" s="32"/>
      <c r="B461" s="33"/>
      <c r="C461" s="211" t="s">
        <v>589</v>
      </c>
      <c r="D461" s="211" t="s">
        <v>128</v>
      </c>
      <c r="E461" s="212" t="s">
        <v>590</v>
      </c>
      <c r="F461" s="213" t="s">
        <v>591</v>
      </c>
      <c r="G461" s="214" t="s">
        <v>131</v>
      </c>
      <c r="H461" s="215">
        <v>116.5</v>
      </c>
      <c r="I461" s="216">
        <v>165</v>
      </c>
      <c r="J461" s="216">
        <f>ROUND(I461*H461,2)</f>
        <v>19222.5</v>
      </c>
      <c r="K461" s="217"/>
      <c r="L461" s="38"/>
      <c r="M461" s="218" t="s">
        <v>1</v>
      </c>
      <c r="N461" s="219" t="s">
        <v>36</v>
      </c>
      <c r="O461" s="220">
        <v>0</v>
      </c>
      <c r="P461" s="220">
        <f>O461*H461</f>
        <v>0</v>
      </c>
      <c r="Q461" s="220">
        <v>0</v>
      </c>
      <c r="R461" s="220">
        <f>Q461*H461</f>
        <v>0</v>
      </c>
      <c r="S461" s="220">
        <v>0</v>
      </c>
      <c r="T461" s="221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222" t="s">
        <v>172</v>
      </c>
      <c r="AT461" s="222" t="s">
        <v>128</v>
      </c>
      <c r="AU461" s="222" t="s">
        <v>81</v>
      </c>
      <c r="AY461" s="17" t="s">
        <v>126</v>
      </c>
      <c r="BE461" s="223">
        <f>IF(N461="základní",J461,0)</f>
        <v>19222.5</v>
      </c>
      <c r="BF461" s="223">
        <f>IF(N461="snížená",J461,0)</f>
        <v>0</v>
      </c>
      <c r="BG461" s="223">
        <f>IF(N461="zákl. přenesená",J461,0)</f>
        <v>0</v>
      </c>
      <c r="BH461" s="223">
        <f>IF(N461="sníž. přenesená",J461,0)</f>
        <v>0</v>
      </c>
      <c r="BI461" s="223">
        <f>IF(N461="nulová",J461,0)</f>
        <v>0</v>
      </c>
      <c r="BJ461" s="17" t="s">
        <v>79</v>
      </c>
      <c r="BK461" s="223">
        <f>ROUND(I461*H461,2)</f>
        <v>19222.5</v>
      </c>
      <c r="BL461" s="17" t="s">
        <v>172</v>
      </c>
      <c r="BM461" s="222" t="s">
        <v>592</v>
      </c>
    </row>
    <row r="462" s="13" customFormat="1">
      <c r="A462" s="13"/>
      <c r="B462" s="224"/>
      <c r="C462" s="225"/>
      <c r="D462" s="226" t="s">
        <v>133</v>
      </c>
      <c r="E462" s="227" t="s">
        <v>1</v>
      </c>
      <c r="F462" s="228" t="s">
        <v>573</v>
      </c>
      <c r="G462" s="225"/>
      <c r="H462" s="227" t="s">
        <v>1</v>
      </c>
      <c r="I462" s="225"/>
      <c r="J462" s="225"/>
      <c r="K462" s="225"/>
      <c r="L462" s="229"/>
      <c r="M462" s="230"/>
      <c r="N462" s="231"/>
      <c r="O462" s="231"/>
      <c r="P462" s="231"/>
      <c r="Q462" s="231"/>
      <c r="R462" s="231"/>
      <c r="S462" s="231"/>
      <c r="T462" s="23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3" t="s">
        <v>133</v>
      </c>
      <c r="AU462" s="233" t="s">
        <v>81</v>
      </c>
      <c r="AV462" s="13" t="s">
        <v>79</v>
      </c>
      <c r="AW462" s="13" t="s">
        <v>28</v>
      </c>
      <c r="AX462" s="13" t="s">
        <v>71</v>
      </c>
      <c r="AY462" s="233" t="s">
        <v>126</v>
      </c>
    </row>
    <row r="463" s="14" customFormat="1">
      <c r="A463" s="14"/>
      <c r="B463" s="234"/>
      <c r="C463" s="235"/>
      <c r="D463" s="226" t="s">
        <v>133</v>
      </c>
      <c r="E463" s="236" t="s">
        <v>1</v>
      </c>
      <c r="F463" s="237" t="s">
        <v>575</v>
      </c>
      <c r="G463" s="235"/>
      <c r="H463" s="238">
        <v>6.5</v>
      </c>
      <c r="I463" s="235"/>
      <c r="J463" s="235"/>
      <c r="K463" s="235"/>
      <c r="L463" s="239"/>
      <c r="M463" s="240"/>
      <c r="N463" s="241"/>
      <c r="O463" s="241"/>
      <c r="P463" s="241"/>
      <c r="Q463" s="241"/>
      <c r="R463" s="241"/>
      <c r="S463" s="241"/>
      <c r="T463" s="24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3" t="s">
        <v>133</v>
      </c>
      <c r="AU463" s="243" t="s">
        <v>81</v>
      </c>
      <c r="AV463" s="14" t="s">
        <v>81</v>
      </c>
      <c r="AW463" s="14" t="s">
        <v>28</v>
      </c>
      <c r="AX463" s="14" t="s">
        <v>71</v>
      </c>
      <c r="AY463" s="243" t="s">
        <v>126</v>
      </c>
    </row>
    <row r="464" s="14" customFormat="1">
      <c r="A464" s="14"/>
      <c r="B464" s="234"/>
      <c r="C464" s="235"/>
      <c r="D464" s="226" t="s">
        <v>133</v>
      </c>
      <c r="E464" s="236" t="s">
        <v>1</v>
      </c>
      <c r="F464" s="237" t="s">
        <v>576</v>
      </c>
      <c r="G464" s="235"/>
      <c r="H464" s="238">
        <v>110</v>
      </c>
      <c r="I464" s="235"/>
      <c r="J464" s="235"/>
      <c r="K464" s="235"/>
      <c r="L464" s="239"/>
      <c r="M464" s="240"/>
      <c r="N464" s="241"/>
      <c r="O464" s="241"/>
      <c r="P464" s="241"/>
      <c r="Q464" s="241"/>
      <c r="R464" s="241"/>
      <c r="S464" s="241"/>
      <c r="T464" s="24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133</v>
      </c>
      <c r="AU464" s="243" t="s">
        <v>81</v>
      </c>
      <c r="AV464" s="14" t="s">
        <v>81</v>
      </c>
      <c r="AW464" s="14" t="s">
        <v>28</v>
      </c>
      <c r="AX464" s="14" t="s">
        <v>71</v>
      </c>
      <c r="AY464" s="243" t="s">
        <v>126</v>
      </c>
    </row>
    <row r="465" s="15" customFormat="1">
      <c r="A465" s="15"/>
      <c r="B465" s="244"/>
      <c r="C465" s="245"/>
      <c r="D465" s="226" t="s">
        <v>133</v>
      </c>
      <c r="E465" s="246" t="s">
        <v>1</v>
      </c>
      <c r="F465" s="247" t="s">
        <v>136</v>
      </c>
      <c r="G465" s="245"/>
      <c r="H465" s="248">
        <v>116.5</v>
      </c>
      <c r="I465" s="245"/>
      <c r="J465" s="245"/>
      <c r="K465" s="245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133</v>
      </c>
      <c r="AU465" s="253" t="s">
        <v>81</v>
      </c>
      <c r="AV465" s="15" t="s">
        <v>132</v>
      </c>
      <c r="AW465" s="15" t="s">
        <v>28</v>
      </c>
      <c r="AX465" s="15" t="s">
        <v>79</v>
      </c>
      <c r="AY465" s="253" t="s">
        <v>126</v>
      </c>
    </row>
    <row r="466" s="2" customFormat="1" ht="24.15" customHeight="1">
      <c r="A466" s="32"/>
      <c r="B466" s="33"/>
      <c r="C466" s="211" t="s">
        <v>399</v>
      </c>
      <c r="D466" s="211" t="s">
        <v>128</v>
      </c>
      <c r="E466" s="212" t="s">
        <v>593</v>
      </c>
      <c r="F466" s="213" t="s">
        <v>594</v>
      </c>
      <c r="G466" s="214" t="s">
        <v>131</v>
      </c>
      <c r="H466" s="215">
        <v>116.5</v>
      </c>
      <c r="I466" s="216">
        <v>264</v>
      </c>
      <c r="J466" s="216">
        <f>ROUND(I466*H466,2)</f>
        <v>30756</v>
      </c>
      <c r="K466" s="217"/>
      <c r="L466" s="38"/>
      <c r="M466" s="218" t="s">
        <v>1</v>
      </c>
      <c r="N466" s="219" t="s">
        <v>36</v>
      </c>
      <c r="O466" s="220">
        <v>0</v>
      </c>
      <c r="P466" s="220">
        <f>O466*H466</f>
        <v>0</v>
      </c>
      <c r="Q466" s="220">
        <v>0</v>
      </c>
      <c r="R466" s="220">
        <f>Q466*H466</f>
        <v>0</v>
      </c>
      <c r="S466" s="220">
        <v>0</v>
      </c>
      <c r="T466" s="22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222" t="s">
        <v>172</v>
      </c>
      <c r="AT466" s="222" t="s">
        <v>128</v>
      </c>
      <c r="AU466" s="222" t="s">
        <v>81</v>
      </c>
      <c r="AY466" s="17" t="s">
        <v>126</v>
      </c>
      <c r="BE466" s="223">
        <f>IF(N466="základní",J466,0)</f>
        <v>30756</v>
      </c>
      <c r="BF466" s="223">
        <f>IF(N466="snížená",J466,0)</f>
        <v>0</v>
      </c>
      <c r="BG466" s="223">
        <f>IF(N466="zákl. přenesená",J466,0)</f>
        <v>0</v>
      </c>
      <c r="BH466" s="223">
        <f>IF(N466="sníž. přenesená",J466,0)</f>
        <v>0</v>
      </c>
      <c r="BI466" s="223">
        <f>IF(N466="nulová",J466,0)</f>
        <v>0</v>
      </c>
      <c r="BJ466" s="17" t="s">
        <v>79</v>
      </c>
      <c r="BK466" s="223">
        <f>ROUND(I466*H466,2)</f>
        <v>30756</v>
      </c>
      <c r="BL466" s="17" t="s">
        <v>172</v>
      </c>
      <c r="BM466" s="222" t="s">
        <v>595</v>
      </c>
    </row>
    <row r="467" s="13" customFormat="1">
      <c r="A467" s="13"/>
      <c r="B467" s="224"/>
      <c r="C467" s="225"/>
      <c r="D467" s="226" t="s">
        <v>133</v>
      </c>
      <c r="E467" s="227" t="s">
        <v>1</v>
      </c>
      <c r="F467" s="228" t="s">
        <v>573</v>
      </c>
      <c r="G467" s="225"/>
      <c r="H467" s="227" t="s">
        <v>1</v>
      </c>
      <c r="I467" s="225"/>
      <c r="J467" s="225"/>
      <c r="K467" s="225"/>
      <c r="L467" s="229"/>
      <c r="M467" s="230"/>
      <c r="N467" s="231"/>
      <c r="O467" s="231"/>
      <c r="P467" s="231"/>
      <c r="Q467" s="231"/>
      <c r="R467" s="231"/>
      <c r="S467" s="231"/>
      <c r="T467" s="23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3" t="s">
        <v>133</v>
      </c>
      <c r="AU467" s="233" t="s">
        <v>81</v>
      </c>
      <c r="AV467" s="13" t="s">
        <v>79</v>
      </c>
      <c r="AW467" s="13" t="s">
        <v>28</v>
      </c>
      <c r="AX467" s="13" t="s">
        <v>71</v>
      </c>
      <c r="AY467" s="233" t="s">
        <v>126</v>
      </c>
    </row>
    <row r="468" s="14" customFormat="1">
      <c r="A468" s="14"/>
      <c r="B468" s="234"/>
      <c r="C468" s="235"/>
      <c r="D468" s="226" t="s">
        <v>133</v>
      </c>
      <c r="E468" s="236" t="s">
        <v>1</v>
      </c>
      <c r="F468" s="237" t="s">
        <v>575</v>
      </c>
      <c r="G468" s="235"/>
      <c r="H468" s="238">
        <v>6.5</v>
      </c>
      <c r="I468" s="235"/>
      <c r="J468" s="235"/>
      <c r="K468" s="235"/>
      <c r="L468" s="239"/>
      <c r="M468" s="240"/>
      <c r="N468" s="241"/>
      <c r="O468" s="241"/>
      <c r="P468" s="241"/>
      <c r="Q468" s="241"/>
      <c r="R468" s="241"/>
      <c r="S468" s="241"/>
      <c r="T468" s="24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3" t="s">
        <v>133</v>
      </c>
      <c r="AU468" s="243" t="s">
        <v>81</v>
      </c>
      <c r="AV468" s="14" t="s">
        <v>81</v>
      </c>
      <c r="AW468" s="14" t="s">
        <v>28</v>
      </c>
      <c r="AX468" s="14" t="s">
        <v>71</v>
      </c>
      <c r="AY468" s="243" t="s">
        <v>126</v>
      </c>
    </row>
    <row r="469" s="14" customFormat="1">
      <c r="A469" s="14"/>
      <c r="B469" s="234"/>
      <c r="C469" s="235"/>
      <c r="D469" s="226" t="s">
        <v>133</v>
      </c>
      <c r="E469" s="236" t="s">
        <v>1</v>
      </c>
      <c r="F469" s="237" t="s">
        <v>576</v>
      </c>
      <c r="G469" s="235"/>
      <c r="H469" s="238">
        <v>110</v>
      </c>
      <c r="I469" s="235"/>
      <c r="J469" s="235"/>
      <c r="K469" s="235"/>
      <c r="L469" s="239"/>
      <c r="M469" s="240"/>
      <c r="N469" s="241"/>
      <c r="O469" s="241"/>
      <c r="P469" s="241"/>
      <c r="Q469" s="241"/>
      <c r="R469" s="241"/>
      <c r="S469" s="241"/>
      <c r="T469" s="24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3" t="s">
        <v>133</v>
      </c>
      <c r="AU469" s="243" t="s">
        <v>81</v>
      </c>
      <c r="AV469" s="14" t="s">
        <v>81</v>
      </c>
      <c r="AW469" s="14" t="s">
        <v>28</v>
      </c>
      <c r="AX469" s="14" t="s">
        <v>71</v>
      </c>
      <c r="AY469" s="243" t="s">
        <v>126</v>
      </c>
    </row>
    <row r="470" s="15" customFormat="1">
      <c r="A470" s="15"/>
      <c r="B470" s="244"/>
      <c r="C470" s="245"/>
      <c r="D470" s="226" t="s">
        <v>133</v>
      </c>
      <c r="E470" s="246" t="s">
        <v>1</v>
      </c>
      <c r="F470" s="247" t="s">
        <v>136</v>
      </c>
      <c r="G470" s="245"/>
      <c r="H470" s="248">
        <v>116.5</v>
      </c>
      <c r="I470" s="245"/>
      <c r="J470" s="245"/>
      <c r="K470" s="245"/>
      <c r="L470" s="249"/>
      <c r="M470" s="250"/>
      <c r="N470" s="251"/>
      <c r="O470" s="251"/>
      <c r="P470" s="251"/>
      <c r="Q470" s="251"/>
      <c r="R470" s="251"/>
      <c r="S470" s="251"/>
      <c r="T470" s="25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3" t="s">
        <v>133</v>
      </c>
      <c r="AU470" s="253" t="s">
        <v>81</v>
      </c>
      <c r="AV470" s="15" t="s">
        <v>132</v>
      </c>
      <c r="AW470" s="15" t="s">
        <v>28</v>
      </c>
      <c r="AX470" s="15" t="s">
        <v>79</v>
      </c>
      <c r="AY470" s="253" t="s">
        <v>126</v>
      </c>
    </row>
    <row r="471" s="2" customFormat="1" ht="24.15" customHeight="1">
      <c r="A471" s="32"/>
      <c r="B471" s="33"/>
      <c r="C471" s="211" t="s">
        <v>596</v>
      </c>
      <c r="D471" s="211" t="s">
        <v>128</v>
      </c>
      <c r="E471" s="212" t="s">
        <v>597</v>
      </c>
      <c r="F471" s="213" t="s">
        <v>598</v>
      </c>
      <c r="G471" s="214" t="s">
        <v>131</v>
      </c>
      <c r="H471" s="215">
        <v>116.5</v>
      </c>
      <c r="I471" s="216">
        <v>236</v>
      </c>
      <c r="J471" s="216">
        <f>ROUND(I471*H471,2)</f>
        <v>27494</v>
      </c>
      <c r="K471" s="217"/>
      <c r="L471" s="38"/>
      <c r="M471" s="218" t="s">
        <v>1</v>
      </c>
      <c r="N471" s="219" t="s">
        <v>36</v>
      </c>
      <c r="O471" s="220">
        <v>0</v>
      </c>
      <c r="P471" s="220">
        <f>O471*H471</f>
        <v>0</v>
      </c>
      <c r="Q471" s="220">
        <v>0</v>
      </c>
      <c r="R471" s="220">
        <f>Q471*H471</f>
        <v>0</v>
      </c>
      <c r="S471" s="220">
        <v>0</v>
      </c>
      <c r="T471" s="22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222" t="s">
        <v>172</v>
      </c>
      <c r="AT471" s="222" t="s">
        <v>128</v>
      </c>
      <c r="AU471" s="222" t="s">
        <v>81</v>
      </c>
      <c r="AY471" s="17" t="s">
        <v>126</v>
      </c>
      <c r="BE471" s="223">
        <f>IF(N471="základní",J471,0)</f>
        <v>27494</v>
      </c>
      <c r="BF471" s="223">
        <f>IF(N471="snížená",J471,0)</f>
        <v>0</v>
      </c>
      <c r="BG471" s="223">
        <f>IF(N471="zákl. přenesená",J471,0)</f>
        <v>0</v>
      </c>
      <c r="BH471" s="223">
        <f>IF(N471="sníž. přenesená",J471,0)</f>
        <v>0</v>
      </c>
      <c r="BI471" s="223">
        <f>IF(N471="nulová",J471,0)</f>
        <v>0</v>
      </c>
      <c r="BJ471" s="17" t="s">
        <v>79</v>
      </c>
      <c r="BK471" s="223">
        <f>ROUND(I471*H471,2)</f>
        <v>27494</v>
      </c>
      <c r="BL471" s="17" t="s">
        <v>172</v>
      </c>
      <c r="BM471" s="222" t="s">
        <v>599</v>
      </c>
    </row>
    <row r="472" s="13" customFormat="1">
      <c r="A472" s="13"/>
      <c r="B472" s="224"/>
      <c r="C472" s="225"/>
      <c r="D472" s="226" t="s">
        <v>133</v>
      </c>
      <c r="E472" s="227" t="s">
        <v>1</v>
      </c>
      <c r="F472" s="228" t="s">
        <v>573</v>
      </c>
      <c r="G472" s="225"/>
      <c r="H472" s="227" t="s">
        <v>1</v>
      </c>
      <c r="I472" s="225"/>
      <c r="J472" s="225"/>
      <c r="K472" s="225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133</v>
      </c>
      <c r="AU472" s="233" t="s">
        <v>81</v>
      </c>
      <c r="AV472" s="13" t="s">
        <v>79</v>
      </c>
      <c r="AW472" s="13" t="s">
        <v>28</v>
      </c>
      <c r="AX472" s="13" t="s">
        <v>71</v>
      </c>
      <c r="AY472" s="233" t="s">
        <v>126</v>
      </c>
    </row>
    <row r="473" s="14" customFormat="1">
      <c r="A473" s="14"/>
      <c r="B473" s="234"/>
      <c r="C473" s="235"/>
      <c r="D473" s="226" t="s">
        <v>133</v>
      </c>
      <c r="E473" s="236" t="s">
        <v>1</v>
      </c>
      <c r="F473" s="237" t="s">
        <v>575</v>
      </c>
      <c r="G473" s="235"/>
      <c r="H473" s="238">
        <v>6.5</v>
      </c>
      <c r="I473" s="235"/>
      <c r="J473" s="235"/>
      <c r="K473" s="235"/>
      <c r="L473" s="239"/>
      <c r="M473" s="240"/>
      <c r="N473" s="241"/>
      <c r="O473" s="241"/>
      <c r="P473" s="241"/>
      <c r="Q473" s="241"/>
      <c r="R473" s="241"/>
      <c r="S473" s="241"/>
      <c r="T473" s="24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3" t="s">
        <v>133</v>
      </c>
      <c r="AU473" s="243" t="s">
        <v>81</v>
      </c>
      <c r="AV473" s="14" t="s">
        <v>81</v>
      </c>
      <c r="AW473" s="14" t="s">
        <v>28</v>
      </c>
      <c r="AX473" s="14" t="s">
        <v>71</v>
      </c>
      <c r="AY473" s="243" t="s">
        <v>126</v>
      </c>
    </row>
    <row r="474" s="14" customFormat="1">
      <c r="A474" s="14"/>
      <c r="B474" s="234"/>
      <c r="C474" s="235"/>
      <c r="D474" s="226" t="s">
        <v>133</v>
      </c>
      <c r="E474" s="236" t="s">
        <v>1</v>
      </c>
      <c r="F474" s="237" t="s">
        <v>576</v>
      </c>
      <c r="G474" s="235"/>
      <c r="H474" s="238">
        <v>110</v>
      </c>
      <c r="I474" s="235"/>
      <c r="J474" s="235"/>
      <c r="K474" s="235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133</v>
      </c>
      <c r="AU474" s="243" t="s">
        <v>81</v>
      </c>
      <c r="AV474" s="14" t="s">
        <v>81</v>
      </c>
      <c r="AW474" s="14" t="s">
        <v>28</v>
      </c>
      <c r="AX474" s="14" t="s">
        <v>71</v>
      </c>
      <c r="AY474" s="243" t="s">
        <v>126</v>
      </c>
    </row>
    <row r="475" s="15" customFormat="1">
      <c r="A475" s="15"/>
      <c r="B475" s="244"/>
      <c r="C475" s="245"/>
      <c r="D475" s="226" t="s">
        <v>133</v>
      </c>
      <c r="E475" s="246" t="s">
        <v>1</v>
      </c>
      <c r="F475" s="247" t="s">
        <v>136</v>
      </c>
      <c r="G475" s="245"/>
      <c r="H475" s="248">
        <v>116.5</v>
      </c>
      <c r="I475" s="245"/>
      <c r="J475" s="245"/>
      <c r="K475" s="245"/>
      <c r="L475" s="249"/>
      <c r="M475" s="250"/>
      <c r="N475" s="251"/>
      <c r="O475" s="251"/>
      <c r="P475" s="251"/>
      <c r="Q475" s="251"/>
      <c r="R475" s="251"/>
      <c r="S475" s="251"/>
      <c r="T475" s="252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3" t="s">
        <v>133</v>
      </c>
      <c r="AU475" s="253" t="s">
        <v>81</v>
      </c>
      <c r="AV475" s="15" t="s">
        <v>132</v>
      </c>
      <c r="AW475" s="15" t="s">
        <v>28</v>
      </c>
      <c r="AX475" s="15" t="s">
        <v>79</v>
      </c>
      <c r="AY475" s="253" t="s">
        <v>126</v>
      </c>
    </row>
    <row r="476" s="2" customFormat="1" ht="24.15" customHeight="1">
      <c r="A476" s="32"/>
      <c r="B476" s="33"/>
      <c r="C476" s="211" t="s">
        <v>600</v>
      </c>
      <c r="D476" s="211" t="s">
        <v>128</v>
      </c>
      <c r="E476" s="212" t="s">
        <v>601</v>
      </c>
      <c r="F476" s="213" t="s">
        <v>602</v>
      </c>
      <c r="G476" s="214" t="s">
        <v>131</v>
      </c>
      <c r="H476" s="215">
        <v>116.5</v>
      </c>
      <c r="I476" s="216">
        <v>235</v>
      </c>
      <c r="J476" s="216">
        <f>ROUND(I476*H476,2)</f>
        <v>27377.5</v>
      </c>
      <c r="K476" s="217"/>
      <c r="L476" s="38"/>
      <c r="M476" s="218" t="s">
        <v>1</v>
      </c>
      <c r="N476" s="219" t="s">
        <v>36</v>
      </c>
      <c r="O476" s="220">
        <v>0</v>
      </c>
      <c r="P476" s="220">
        <f>O476*H476</f>
        <v>0</v>
      </c>
      <c r="Q476" s="220">
        <v>0</v>
      </c>
      <c r="R476" s="220">
        <f>Q476*H476</f>
        <v>0</v>
      </c>
      <c r="S476" s="220">
        <v>0</v>
      </c>
      <c r="T476" s="221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222" t="s">
        <v>172</v>
      </c>
      <c r="AT476" s="222" t="s">
        <v>128</v>
      </c>
      <c r="AU476" s="222" t="s">
        <v>81</v>
      </c>
      <c r="AY476" s="17" t="s">
        <v>126</v>
      </c>
      <c r="BE476" s="223">
        <f>IF(N476="základní",J476,0)</f>
        <v>27377.5</v>
      </c>
      <c r="BF476" s="223">
        <f>IF(N476="snížená",J476,0)</f>
        <v>0</v>
      </c>
      <c r="BG476" s="223">
        <f>IF(N476="zákl. přenesená",J476,0)</f>
        <v>0</v>
      </c>
      <c r="BH476" s="223">
        <f>IF(N476="sníž. přenesená",J476,0)</f>
        <v>0</v>
      </c>
      <c r="BI476" s="223">
        <f>IF(N476="nulová",J476,0)</f>
        <v>0</v>
      </c>
      <c r="BJ476" s="17" t="s">
        <v>79</v>
      </c>
      <c r="BK476" s="223">
        <f>ROUND(I476*H476,2)</f>
        <v>27377.5</v>
      </c>
      <c r="BL476" s="17" t="s">
        <v>172</v>
      </c>
      <c r="BM476" s="222" t="s">
        <v>603</v>
      </c>
    </row>
    <row r="477" s="13" customFormat="1">
      <c r="A477" s="13"/>
      <c r="B477" s="224"/>
      <c r="C477" s="225"/>
      <c r="D477" s="226" t="s">
        <v>133</v>
      </c>
      <c r="E477" s="227" t="s">
        <v>1</v>
      </c>
      <c r="F477" s="228" t="s">
        <v>573</v>
      </c>
      <c r="G477" s="225"/>
      <c r="H477" s="227" t="s">
        <v>1</v>
      </c>
      <c r="I477" s="225"/>
      <c r="J477" s="225"/>
      <c r="K477" s="225"/>
      <c r="L477" s="229"/>
      <c r="M477" s="230"/>
      <c r="N477" s="231"/>
      <c r="O477" s="231"/>
      <c r="P477" s="231"/>
      <c r="Q477" s="231"/>
      <c r="R477" s="231"/>
      <c r="S477" s="231"/>
      <c r="T477" s="23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3" t="s">
        <v>133</v>
      </c>
      <c r="AU477" s="233" t="s">
        <v>81</v>
      </c>
      <c r="AV477" s="13" t="s">
        <v>79</v>
      </c>
      <c r="AW477" s="13" t="s">
        <v>28</v>
      </c>
      <c r="AX477" s="13" t="s">
        <v>71</v>
      </c>
      <c r="AY477" s="233" t="s">
        <v>126</v>
      </c>
    </row>
    <row r="478" s="14" customFormat="1">
      <c r="A478" s="14"/>
      <c r="B478" s="234"/>
      <c r="C478" s="235"/>
      <c r="D478" s="226" t="s">
        <v>133</v>
      </c>
      <c r="E478" s="236" t="s">
        <v>1</v>
      </c>
      <c r="F478" s="237" t="s">
        <v>575</v>
      </c>
      <c r="G478" s="235"/>
      <c r="H478" s="238">
        <v>6.5</v>
      </c>
      <c r="I478" s="235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3" t="s">
        <v>133</v>
      </c>
      <c r="AU478" s="243" t="s">
        <v>81</v>
      </c>
      <c r="AV478" s="14" t="s">
        <v>81</v>
      </c>
      <c r="AW478" s="14" t="s">
        <v>28</v>
      </c>
      <c r="AX478" s="14" t="s">
        <v>71</v>
      </c>
      <c r="AY478" s="243" t="s">
        <v>126</v>
      </c>
    </row>
    <row r="479" s="14" customFormat="1">
      <c r="A479" s="14"/>
      <c r="B479" s="234"/>
      <c r="C479" s="235"/>
      <c r="D479" s="226" t="s">
        <v>133</v>
      </c>
      <c r="E479" s="236" t="s">
        <v>1</v>
      </c>
      <c r="F479" s="237" t="s">
        <v>576</v>
      </c>
      <c r="G479" s="235"/>
      <c r="H479" s="238">
        <v>110</v>
      </c>
      <c r="I479" s="235"/>
      <c r="J479" s="235"/>
      <c r="K479" s="235"/>
      <c r="L479" s="239"/>
      <c r="M479" s="240"/>
      <c r="N479" s="241"/>
      <c r="O479" s="241"/>
      <c r="P479" s="241"/>
      <c r="Q479" s="241"/>
      <c r="R479" s="241"/>
      <c r="S479" s="241"/>
      <c r="T479" s="24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3" t="s">
        <v>133</v>
      </c>
      <c r="AU479" s="243" t="s">
        <v>81</v>
      </c>
      <c r="AV479" s="14" t="s">
        <v>81</v>
      </c>
      <c r="AW479" s="14" t="s">
        <v>28</v>
      </c>
      <c r="AX479" s="14" t="s">
        <v>71</v>
      </c>
      <c r="AY479" s="243" t="s">
        <v>126</v>
      </c>
    </row>
    <row r="480" s="15" customFormat="1">
      <c r="A480" s="15"/>
      <c r="B480" s="244"/>
      <c r="C480" s="245"/>
      <c r="D480" s="226" t="s">
        <v>133</v>
      </c>
      <c r="E480" s="246" t="s">
        <v>1</v>
      </c>
      <c r="F480" s="247" t="s">
        <v>136</v>
      </c>
      <c r="G480" s="245"/>
      <c r="H480" s="248">
        <v>116.5</v>
      </c>
      <c r="I480" s="245"/>
      <c r="J480" s="245"/>
      <c r="K480" s="245"/>
      <c r="L480" s="249"/>
      <c r="M480" s="250"/>
      <c r="N480" s="251"/>
      <c r="O480" s="251"/>
      <c r="P480" s="251"/>
      <c r="Q480" s="251"/>
      <c r="R480" s="251"/>
      <c r="S480" s="251"/>
      <c r="T480" s="252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3" t="s">
        <v>133</v>
      </c>
      <c r="AU480" s="253" t="s">
        <v>81</v>
      </c>
      <c r="AV480" s="15" t="s">
        <v>132</v>
      </c>
      <c r="AW480" s="15" t="s">
        <v>28</v>
      </c>
      <c r="AX480" s="15" t="s">
        <v>79</v>
      </c>
      <c r="AY480" s="253" t="s">
        <v>126</v>
      </c>
    </row>
    <row r="481" s="12" customFormat="1" ht="25.92" customHeight="1">
      <c r="A481" s="12"/>
      <c r="B481" s="196"/>
      <c r="C481" s="197"/>
      <c r="D481" s="198" t="s">
        <v>70</v>
      </c>
      <c r="E481" s="199" t="s">
        <v>604</v>
      </c>
      <c r="F481" s="199" t="s">
        <v>605</v>
      </c>
      <c r="G481" s="197"/>
      <c r="H481" s="197"/>
      <c r="I481" s="197"/>
      <c r="J481" s="200">
        <f>BK481</f>
        <v>1184</v>
      </c>
      <c r="K481" s="197"/>
      <c r="L481" s="201"/>
      <c r="M481" s="202"/>
      <c r="N481" s="203"/>
      <c r="O481" s="203"/>
      <c r="P481" s="204">
        <f>SUM(P482:P483)</f>
        <v>4</v>
      </c>
      <c r="Q481" s="203"/>
      <c r="R481" s="204">
        <f>SUM(R482:R483)</f>
        <v>0</v>
      </c>
      <c r="S481" s="203"/>
      <c r="T481" s="205">
        <f>SUM(T482:T483)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6" t="s">
        <v>132</v>
      </c>
      <c r="AT481" s="207" t="s">
        <v>70</v>
      </c>
      <c r="AU481" s="207" t="s">
        <v>71</v>
      </c>
      <c r="AY481" s="206" t="s">
        <v>126</v>
      </c>
      <c r="BK481" s="208">
        <f>SUM(BK482:BK483)</f>
        <v>1184</v>
      </c>
    </row>
    <row r="482" s="2" customFormat="1" ht="14.4" customHeight="1">
      <c r="A482" s="32"/>
      <c r="B482" s="33"/>
      <c r="C482" s="211" t="s">
        <v>606</v>
      </c>
      <c r="D482" s="211" t="s">
        <v>128</v>
      </c>
      <c r="E482" s="212" t="s">
        <v>607</v>
      </c>
      <c r="F482" s="213" t="s">
        <v>608</v>
      </c>
      <c r="G482" s="214" t="s">
        <v>609</v>
      </c>
      <c r="H482" s="215">
        <v>4</v>
      </c>
      <c r="I482" s="216">
        <v>296</v>
      </c>
      <c r="J482" s="216">
        <f>ROUND(I482*H482,2)</f>
        <v>1184</v>
      </c>
      <c r="K482" s="217"/>
      <c r="L482" s="38"/>
      <c r="M482" s="218" t="s">
        <v>1</v>
      </c>
      <c r="N482" s="219" t="s">
        <v>36</v>
      </c>
      <c r="O482" s="220">
        <v>1</v>
      </c>
      <c r="P482" s="220">
        <f>O482*H482</f>
        <v>4</v>
      </c>
      <c r="Q482" s="220">
        <v>0</v>
      </c>
      <c r="R482" s="220">
        <f>Q482*H482</f>
        <v>0</v>
      </c>
      <c r="S482" s="220">
        <v>0</v>
      </c>
      <c r="T482" s="221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222" t="s">
        <v>610</v>
      </c>
      <c r="AT482" s="222" t="s">
        <v>128</v>
      </c>
      <c r="AU482" s="222" t="s">
        <v>79</v>
      </c>
      <c r="AY482" s="17" t="s">
        <v>126</v>
      </c>
      <c r="BE482" s="223">
        <f>IF(N482="základní",J482,0)</f>
        <v>1184</v>
      </c>
      <c r="BF482" s="223">
        <f>IF(N482="snížená",J482,0)</f>
        <v>0</v>
      </c>
      <c r="BG482" s="223">
        <f>IF(N482="zákl. přenesená",J482,0)</f>
        <v>0</v>
      </c>
      <c r="BH482" s="223">
        <f>IF(N482="sníž. přenesená",J482,0)</f>
        <v>0</v>
      </c>
      <c r="BI482" s="223">
        <f>IF(N482="nulová",J482,0)</f>
        <v>0</v>
      </c>
      <c r="BJ482" s="17" t="s">
        <v>79</v>
      </c>
      <c r="BK482" s="223">
        <f>ROUND(I482*H482,2)</f>
        <v>1184</v>
      </c>
      <c r="BL482" s="17" t="s">
        <v>610</v>
      </c>
      <c r="BM482" s="222" t="s">
        <v>611</v>
      </c>
    </row>
    <row r="483" s="14" customFormat="1">
      <c r="A483" s="14"/>
      <c r="B483" s="234"/>
      <c r="C483" s="235"/>
      <c r="D483" s="226" t="s">
        <v>133</v>
      </c>
      <c r="E483" s="236" t="s">
        <v>1</v>
      </c>
      <c r="F483" s="237" t="s">
        <v>612</v>
      </c>
      <c r="G483" s="235"/>
      <c r="H483" s="238">
        <v>4</v>
      </c>
      <c r="I483" s="235"/>
      <c r="J483" s="235"/>
      <c r="K483" s="235"/>
      <c r="L483" s="239"/>
      <c r="M483" s="264"/>
      <c r="N483" s="265"/>
      <c r="O483" s="265"/>
      <c r="P483" s="265"/>
      <c r="Q483" s="265"/>
      <c r="R483" s="265"/>
      <c r="S483" s="265"/>
      <c r="T483" s="26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3" t="s">
        <v>133</v>
      </c>
      <c r="AU483" s="243" t="s">
        <v>79</v>
      </c>
      <c r="AV483" s="14" t="s">
        <v>81</v>
      </c>
      <c r="AW483" s="14" t="s">
        <v>28</v>
      </c>
      <c r="AX483" s="14" t="s">
        <v>79</v>
      </c>
      <c r="AY483" s="243" t="s">
        <v>126</v>
      </c>
    </row>
    <row r="484" s="2" customFormat="1" ht="6.96" customHeight="1">
      <c r="A484" s="32"/>
      <c r="B484" s="59"/>
      <c r="C484" s="60"/>
      <c r="D484" s="60"/>
      <c r="E484" s="60"/>
      <c r="F484" s="60"/>
      <c r="G484" s="60"/>
      <c r="H484" s="60"/>
      <c r="I484" s="60"/>
      <c r="J484" s="60"/>
      <c r="K484" s="60"/>
      <c r="L484" s="38"/>
      <c r="M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</row>
  </sheetData>
  <sheetProtection sheet="1" autoFilter="0" formatColumns="0" formatRows="0" objects="1" scenarios="1" spinCount="100000" saltValue="/94QqQJlGtVLCbSw76txd1SD+XT/FWHUNDbMoZ6O/BQe1xxy7QYCsg31JUEpiv+wdk07fIscXPjT1D2p8yAVGg==" hashValue="nkBHBTsQPdpDVEzqrU7HIjVxqJgQlb0Lipe+hkGhVvMI28VWIokL5wC6cpUI3MV1wFmG4cu2qEbmmknSusdL3w==" algorithmName="SHA-512" password="CC35"/>
  <autoFilter ref="C130:K48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hidden="1" s="1" customFormat="1" ht="24.96" customHeight="1">
      <c r="B4" s="20"/>
      <c r="D4" s="131" t="s">
        <v>88</v>
      </c>
      <c r="L4" s="20"/>
      <c r="M4" s="132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14</v>
      </c>
      <c r="L6" s="20"/>
    </row>
    <row r="7" hidden="1" s="1" customFormat="1" ht="16.5" customHeight="1">
      <c r="B7" s="20"/>
      <c r="E7" s="134" t="str">
        <f>'Rekapitulace stavby'!K6</f>
        <v>Oprava mostu v km 20,624 na trati Hlubočky - Domašov</v>
      </c>
      <c r="F7" s="133"/>
      <c r="G7" s="133"/>
      <c r="H7" s="133"/>
      <c r="L7" s="20"/>
    </row>
    <row r="8" hidden="1" s="2" customFormat="1" ht="12" customHeight="1">
      <c r="A8" s="32"/>
      <c r="B8" s="38"/>
      <c r="C8" s="32"/>
      <c r="D8" s="133" t="s">
        <v>89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5" t="s">
        <v>613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17. 8. 2020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ROUND(J126, 2)</f>
        <v>3024789.6299999999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ROUND((SUM(BE126:BE361)),  2)</f>
        <v>3024789.6299999999</v>
      </c>
      <c r="G33" s="32"/>
      <c r="H33" s="32"/>
      <c r="I33" s="148">
        <v>0.20999999999999999</v>
      </c>
      <c r="J33" s="147">
        <f>ROUND(((SUM(BE126:BE361))*I33),  2)</f>
        <v>635205.81999999995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3" t="s">
        <v>37</v>
      </c>
      <c r="F34" s="147">
        <f>ROUND((SUM(BF126:BF361)),  2)</f>
        <v>0</v>
      </c>
      <c r="G34" s="32"/>
      <c r="H34" s="32"/>
      <c r="I34" s="148">
        <v>0.14999999999999999</v>
      </c>
      <c r="J34" s="147">
        <f>ROUND(((SUM(BF126:BF361))*I34),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ROUND((SUM(BG126:BG361)),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ROUND((SUM(BH126:BH361)),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ROUND((SUM(BI126:BI361)),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3659995.4499999997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Oprava mostu v km 20,624 na trati Hlubočky - Domašov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89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 02 - Úprava železniční...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17. 8. 2020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94</v>
      </c>
      <c r="D96" s="34"/>
      <c r="E96" s="34"/>
      <c r="F96" s="34"/>
      <c r="G96" s="34"/>
      <c r="H96" s="34"/>
      <c r="I96" s="34"/>
      <c r="J96" s="103">
        <f>J126</f>
        <v>3024789.6299999999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J127</f>
        <v>2992764.6299999999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101</v>
      </c>
      <c r="E98" s="181"/>
      <c r="F98" s="181"/>
      <c r="G98" s="181"/>
      <c r="H98" s="181"/>
      <c r="I98" s="181"/>
      <c r="J98" s="182">
        <f>J128</f>
        <v>51973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614</v>
      </c>
      <c r="E99" s="181"/>
      <c r="F99" s="181"/>
      <c r="G99" s="181"/>
      <c r="H99" s="181"/>
      <c r="I99" s="181"/>
      <c r="J99" s="182">
        <f>J137</f>
        <v>249751.39999999999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615</v>
      </c>
      <c r="E100" s="181"/>
      <c r="F100" s="181"/>
      <c r="G100" s="181"/>
      <c r="H100" s="181"/>
      <c r="I100" s="181"/>
      <c r="J100" s="182">
        <f>J154</f>
        <v>1519778.3999999999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103</v>
      </c>
      <c r="E101" s="181"/>
      <c r="F101" s="181"/>
      <c r="G101" s="181"/>
      <c r="H101" s="181"/>
      <c r="I101" s="181"/>
      <c r="J101" s="182">
        <f>J239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616</v>
      </c>
      <c r="E102" s="181"/>
      <c r="F102" s="181"/>
      <c r="G102" s="181"/>
      <c r="H102" s="181"/>
      <c r="I102" s="181"/>
      <c r="J102" s="182">
        <f>J240</f>
        <v>86306.940000000002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617</v>
      </c>
      <c r="E103" s="181"/>
      <c r="F103" s="181"/>
      <c r="G103" s="181"/>
      <c r="H103" s="181"/>
      <c r="I103" s="181"/>
      <c r="J103" s="182">
        <f>J270</f>
        <v>1084954.8900000001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106</v>
      </c>
      <c r="E104" s="175"/>
      <c r="F104" s="175"/>
      <c r="G104" s="175"/>
      <c r="H104" s="175"/>
      <c r="I104" s="175"/>
      <c r="J104" s="176">
        <f>J341</f>
        <v>26880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618</v>
      </c>
      <c r="E105" s="181"/>
      <c r="F105" s="181"/>
      <c r="G105" s="181"/>
      <c r="H105" s="181"/>
      <c r="I105" s="181"/>
      <c r="J105" s="182">
        <f>J342</f>
        <v>26880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619</v>
      </c>
      <c r="E106" s="175"/>
      <c r="F106" s="175"/>
      <c r="G106" s="175"/>
      <c r="H106" s="175"/>
      <c r="I106" s="175"/>
      <c r="J106" s="176">
        <f>J351</f>
        <v>5145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="2" customFormat="1" ht="6.96" customHeight="1">
      <c r="A112" s="32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4.96" customHeight="1">
      <c r="A113" s="32"/>
      <c r="B113" s="33"/>
      <c r="C113" s="23" t="s">
        <v>111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14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4"/>
      <c r="D116" s="34"/>
      <c r="E116" s="167" t="str">
        <f>E7</f>
        <v>Oprava mostu v km 20,624 na trati Hlubočky - Domašov</v>
      </c>
      <c r="F116" s="29"/>
      <c r="G116" s="29"/>
      <c r="H116" s="29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89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6.5" customHeight="1">
      <c r="A118" s="32"/>
      <c r="B118" s="33"/>
      <c r="C118" s="34"/>
      <c r="D118" s="34"/>
      <c r="E118" s="69" t="str">
        <f>E9</f>
        <v>SO 02 - Úprava železniční...</v>
      </c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2" customHeight="1">
      <c r="A120" s="32"/>
      <c r="B120" s="33"/>
      <c r="C120" s="29" t="s">
        <v>18</v>
      </c>
      <c r="D120" s="34"/>
      <c r="E120" s="34"/>
      <c r="F120" s="26" t="str">
        <f>F12</f>
        <v xml:space="preserve"> </v>
      </c>
      <c r="G120" s="34"/>
      <c r="H120" s="34"/>
      <c r="I120" s="29" t="s">
        <v>20</v>
      </c>
      <c r="J120" s="72" t="str">
        <f>IF(J12="","",J12)</f>
        <v>17. 8. 2020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22</v>
      </c>
      <c r="D122" s="34"/>
      <c r="E122" s="34"/>
      <c r="F122" s="26" t="str">
        <f>E15</f>
        <v xml:space="preserve"> </v>
      </c>
      <c r="G122" s="34"/>
      <c r="H122" s="34"/>
      <c r="I122" s="29" t="s">
        <v>27</v>
      </c>
      <c r="J122" s="30" t="str">
        <f>E21</f>
        <v xml:space="preserve"> </v>
      </c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5.15" customHeight="1">
      <c r="A123" s="32"/>
      <c r="B123" s="33"/>
      <c r="C123" s="29" t="s">
        <v>26</v>
      </c>
      <c r="D123" s="34"/>
      <c r="E123" s="34"/>
      <c r="F123" s="26" t="str">
        <f>IF(E18="","",E18)</f>
        <v xml:space="preserve"> </v>
      </c>
      <c r="G123" s="34"/>
      <c r="H123" s="34"/>
      <c r="I123" s="29" t="s">
        <v>29</v>
      </c>
      <c r="J123" s="30" t="str">
        <f>E24</f>
        <v xml:space="preserve"> </v>
      </c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0.32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11" customFormat="1" ht="29.28" customHeight="1">
      <c r="A125" s="184"/>
      <c r="B125" s="185"/>
      <c r="C125" s="186" t="s">
        <v>112</v>
      </c>
      <c r="D125" s="187" t="s">
        <v>56</v>
      </c>
      <c r="E125" s="187" t="s">
        <v>52</v>
      </c>
      <c r="F125" s="187" t="s">
        <v>53</v>
      </c>
      <c r="G125" s="187" t="s">
        <v>113</v>
      </c>
      <c r="H125" s="187" t="s">
        <v>114</v>
      </c>
      <c r="I125" s="187" t="s">
        <v>115</v>
      </c>
      <c r="J125" s="188" t="s">
        <v>93</v>
      </c>
      <c r="K125" s="189" t="s">
        <v>116</v>
      </c>
      <c r="L125" s="190"/>
      <c r="M125" s="93" t="s">
        <v>1</v>
      </c>
      <c r="N125" s="94" t="s">
        <v>35</v>
      </c>
      <c r="O125" s="94" t="s">
        <v>117</v>
      </c>
      <c r="P125" s="94" t="s">
        <v>118</v>
      </c>
      <c r="Q125" s="94" t="s">
        <v>119</v>
      </c>
      <c r="R125" s="94" t="s">
        <v>120</v>
      </c>
      <c r="S125" s="94" t="s">
        <v>121</v>
      </c>
      <c r="T125" s="95" t="s">
        <v>122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2"/>
      <c r="B126" s="33"/>
      <c r="C126" s="100" t="s">
        <v>123</v>
      </c>
      <c r="D126" s="34"/>
      <c r="E126" s="34"/>
      <c r="F126" s="34"/>
      <c r="G126" s="34"/>
      <c r="H126" s="34"/>
      <c r="I126" s="34"/>
      <c r="J126" s="191">
        <f>BK126</f>
        <v>3024789.6299999999</v>
      </c>
      <c r="K126" s="34"/>
      <c r="L126" s="38"/>
      <c r="M126" s="96"/>
      <c r="N126" s="192"/>
      <c r="O126" s="97"/>
      <c r="P126" s="193">
        <f>P127+P341+P351</f>
        <v>0</v>
      </c>
      <c r="Q126" s="97"/>
      <c r="R126" s="193">
        <f>R127+R341+R351</f>
        <v>0</v>
      </c>
      <c r="S126" s="97"/>
      <c r="T126" s="194">
        <f>T127+T341+T351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95</v>
      </c>
      <c r="BK126" s="195">
        <f>BK127+BK341+BK351</f>
        <v>3024789.6299999999</v>
      </c>
    </row>
    <row r="127" s="12" customFormat="1" ht="25.92" customHeight="1">
      <c r="A127" s="12"/>
      <c r="B127" s="196"/>
      <c r="C127" s="197"/>
      <c r="D127" s="198" t="s">
        <v>70</v>
      </c>
      <c r="E127" s="199" t="s">
        <v>124</v>
      </c>
      <c r="F127" s="199" t="s">
        <v>125</v>
      </c>
      <c r="G127" s="197"/>
      <c r="H127" s="197"/>
      <c r="I127" s="197"/>
      <c r="J127" s="200">
        <f>BK127</f>
        <v>2992764.6299999999</v>
      </c>
      <c r="K127" s="197"/>
      <c r="L127" s="201"/>
      <c r="M127" s="202"/>
      <c r="N127" s="203"/>
      <c r="O127" s="203"/>
      <c r="P127" s="204">
        <f>P128+P137+P154+P239+P240+P270</f>
        <v>0</v>
      </c>
      <c r="Q127" s="203"/>
      <c r="R127" s="204">
        <f>R128+R137+R154+R239+R240+R270</f>
        <v>0</v>
      </c>
      <c r="S127" s="203"/>
      <c r="T127" s="205">
        <f>T128+T137+T154+T239+T240+T270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79</v>
      </c>
      <c r="AT127" s="207" t="s">
        <v>70</v>
      </c>
      <c r="AU127" s="207" t="s">
        <v>71</v>
      </c>
      <c r="AY127" s="206" t="s">
        <v>126</v>
      </c>
      <c r="BK127" s="208">
        <f>BK128+BK137+BK154+BK239+BK240+BK270</f>
        <v>2992764.6299999999</v>
      </c>
    </row>
    <row r="128" s="12" customFormat="1" ht="22.8" customHeight="1">
      <c r="A128" s="12"/>
      <c r="B128" s="196"/>
      <c r="C128" s="197"/>
      <c r="D128" s="198" t="s">
        <v>70</v>
      </c>
      <c r="E128" s="209" t="s">
        <v>155</v>
      </c>
      <c r="F128" s="209" t="s">
        <v>323</v>
      </c>
      <c r="G128" s="197"/>
      <c r="H128" s="197"/>
      <c r="I128" s="197"/>
      <c r="J128" s="210">
        <f>BK128</f>
        <v>51973</v>
      </c>
      <c r="K128" s="197"/>
      <c r="L128" s="201"/>
      <c r="M128" s="202"/>
      <c r="N128" s="203"/>
      <c r="O128" s="203"/>
      <c r="P128" s="204">
        <f>SUM(P129:P136)</f>
        <v>0</v>
      </c>
      <c r="Q128" s="203"/>
      <c r="R128" s="204">
        <f>SUM(R129:R136)</f>
        <v>0</v>
      </c>
      <c r="S128" s="203"/>
      <c r="T128" s="205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79</v>
      </c>
      <c r="AT128" s="207" t="s">
        <v>70</v>
      </c>
      <c r="AU128" s="207" t="s">
        <v>79</v>
      </c>
      <c r="AY128" s="206" t="s">
        <v>126</v>
      </c>
      <c r="BK128" s="208">
        <f>SUM(BK129:BK136)</f>
        <v>51973</v>
      </c>
    </row>
    <row r="129" s="2" customFormat="1" ht="14.4" customHeight="1">
      <c r="A129" s="32"/>
      <c r="B129" s="33"/>
      <c r="C129" s="211" t="s">
        <v>79</v>
      </c>
      <c r="D129" s="211" t="s">
        <v>128</v>
      </c>
      <c r="E129" s="212" t="s">
        <v>620</v>
      </c>
      <c r="F129" s="213" t="s">
        <v>621</v>
      </c>
      <c r="G129" s="214" t="s">
        <v>139</v>
      </c>
      <c r="H129" s="215">
        <v>89</v>
      </c>
      <c r="I129" s="216">
        <v>323</v>
      </c>
      <c r="J129" s="216">
        <f>ROUND(I129*H129,2)</f>
        <v>28747</v>
      </c>
      <c r="K129" s="217"/>
      <c r="L129" s="38"/>
      <c r="M129" s="218" t="s">
        <v>1</v>
      </c>
      <c r="N129" s="219" t="s">
        <v>36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2" t="s">
        <v>132</v>
      </c>
      <c r="AT129" s="222" t="s">
        <v>128</v>
      </c>
      <c r="AU129" s="222" t="s">
        <v>81</v>
      </c>
      <c r="AY129" s="17" t="s">
        <v>126</v>
      </c>
      <c r="BE129" s="223">
        <f>IF(N129="základní",J129,0)</f>
        <v>28747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79</v>
      </c>
      <c r="BK129" s="223">
        <f>ROUND(I129*H129,2)</f>
        <v>28747</v>
      </c>
      <c r="BL129" s="17" t="s">
        <v>132</v>
      </c>
      <c r="BM129" s="222" t="s">
        <v>81</v>
      </c>
    </row>
    <row r="130" s="13" customFormat="1">
      <c r="A130" s="13"/>
      <c r="B130" s="224"/>
      <c r="C130" s="225"/>
      <c r="D130" s="226" t="s">
        <v>133</v>
      </c>
      <c r="E130" s="227" t="s">
        <v>1</v>
      </c>
      <c r="F130" s="228" t="s">
        <v>622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133</v>
      </c>
      <c r="AU130" s="233" t="s">
        <v>81</v>
      </c>
      <c r="AV130" s="13" t="s">
        <v>79</v>
      </c>
      <c r="AW130" s="13" t="s">
        <v>28</v>
      </c>
      <c r="AX130" s="13" t="s">
        <v>71</v>
      </c>
      <c r="AY130" s="233" t="s">
        <v>126</v>
      </c>
    </row>
    <row r="131" s="14" customFormat="1">
      <c r="A131" s="14"/>
      <c r="B131" s="234"/>
      <c r="C131" s="235"/>
      <c r="D131" s="226" t="s">
        <v>133</v>
      </c>
      <c r="E131" s="236" t="s">
        <v>1</v>
      </c>
      <c r="F131" s="237" t="s">
        <v>411</v>
      </c>
      <c r="G131" s="235"/>
      <c r="H131" s="238">
        <v>89</v>
      </c>
      <c r="I131" s="235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133</v>
      </c>
      <c r="AU131" s="243" t="s">
        <v>81</v>
      </c>
      <c r="AV131" s="14" t="s">
        <v>81</v>
      </c>
      <c r="AW131" s="14" t="s">
        <v>28</v>
      </c>
      <c r="AX131" s="14" t="s">
        <v>71</v>
      </c>
      <c r="AY131" s="243" t="s">
        <v>126</v>
      </c>
    </row>
    <row r="132" s="15" customFormat="1">
      <c r="A132" s="15"/>
      <c r="B132" s="244"/>
      <c r="C132" s="245"/>
      <c r="D132" s="226" t="s">
        <v>133</v>
      </c>
      <c r="E132" s="246" t="s">
        <v>1</v>
      </c>
      <c r="F132" s="247" t="s">
        <v>136</v>
      </c>
      <c r="G132" s="245"/>
      <c r="H132" s="248">
        <v>89</v>
      </c>
      <c r="I132" s="245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3" t="s">
        <v>133</v>
      </c>
      <c r="AU132" s="253" t="s">
        <v>81</v>
      </c>
      <c r="AV132" s="15" t="s">
        <v>132</v>
      </c>
      <c r="AW132" s="15" t="s">
        <v>28</v>
      </c>
      <c r="AX132" s="15" t="s">
        <v>79</v>
      </c>
      <c r="AY132" s="253" t="s">
        <v>126</v>
      </c>
    </row>
    <row r="133" s="2" customFormat="1" ht="14.4" customHeight="1">
      <c r="A133" s="32"/>
      <c r="B133" s="33"/>
      <c r="C133" s="211" t="s">
        <v>81</v>
      </c>
      <c r="D133" s="211" t="s">
        <v>128</v>
      </c>
      <c r="E133" s="212" t="s">
        <v>623</v>
      </c>
      <c r="F133" s="213" t="s">
        <v>624</v>
      </c>
      <c r="G133" s="214" t="s">
        <v>131</v>
      </c>
      <c r="H133" s="215">
        <v>588</v>
      </c>
      <c r="I133" s="216">
        <v>39.5</v>
      </c>
      <c r="J133" s="216">
        <f>ROUND(I133*H133,2)</f>
        <v>23226</v>
      </c>
      <c r="K133" s="217"/>
      <c r="L133" s="38"/>
      <c r="M133" s="218" t="s">
        <v>1</v>
      </c>
      <c r="N133" s="219" t="s">
        <v>36</v>
      </c>
      <c r="O133" s="220">
        <v>0</v>
      </c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2" t="s">
        <v>132</v>
      </c>
      <c r="AT133" s="222" t="s">
        <v>128</v>
      </c>
      <c r="AU133" s="222" t="s">
        <v>81</v>
      </c>
      <c r="AY133" s="17" t="s">
        <v>126</v>
      </c>
      <c r="BE133" s="223">
        <f>IF(N133="základní",J133,0)</f>
        <v>23226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79</v>
      </c>
      <c r="BK133" s="223">
        <f>ROUND(I133*H133,2)</f>
        <v>23226</v>
      </c>
      <c r="BL133" s="17" t="s">
        <v>132</v>
      </c>
      <c r="BM133" s="222" t="s">
        <v>132</v>
      </c>
    </row>
    <row r="134" s="13" customFormat="1">
      <c r="A134" s="13"/>
      <c r="B134" s="224"/>
      <c r="C134" s="225"/>
      <c r="D134" s="226" t="s">
        <v>133</v>
      </c>
      <c r="E134" s="227" t="s">
        <v>1</v>
      </c>
      <c r="F134" s="228" t="s">
        <v>625</v>
      </c>
      <c r="G134" s="225"/>
      <c r="H134" s="227" t="s">
        <v>1</v>
      </c>
      <c r="I134" s="225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133</v>
      </c>
      <c r="AU134" s="233" t="s">
        <v>81</v>
      </c>
      <c r="AV134" s="13" t="s">
        <v>79</v>
      </c>
      <c r="AW134" s="13" t="s">
        <v>28</v>
      </c>
      <c r="AX134" s="13" t="s">
        <v>71</v>
      </c>
      <c r="AY134" s="233" t="s">
        <v>126</v>
      </c>
    </row>
    <row r="135" s="14" customFormat="1">
      <c r="A135" s="14"/>
      <c r="B135" s="234"/>
      <c r="C135" s="235"/>
      <c r="D135" s="226" t="s">
        <v>133</v>
      </c>
      <c r="E135" s="236" t="s">
        <v>1</v>
      </c>
      <c r="F135" s="237" t="s">
        <v>626</v>
      </c>
      <c r="G135" s="235"/>
      <c r="H135" s="238">
        <v>588</v>
      </c>
      <c r="I135" s="235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133</v>
      </c>
      <c r="AU135" s="243" t="s">
        <v>81</v>
      </c>
      <c r="AV135" s="14" t="s">
        <v>81</v>
      </c>
      <c r="AW135" s="14" t="s">
        <v>28</v>
      </c>
      <c r="AX135" s="14" t="s">
        <v>71</v>
      </c>
      <c r="AY135" s="243" t="s">
        <v>126</v>
      </c>
    </row>
    <row r="136" s="15" customFormat="1">
      <c r="A136" s="15"/>
      <c r="B136" s="244"/>
      <c r="C136" s="245"/>
      <c r="D136" s="226" t="s">
        <v>133</v>
      </c>
      <c r="E136" s="246" t="s">
        <v>1</v>
      </c>
      <c r="F136" s="247" t="s">
        <v>136</v>
      </c>
      <c r="G136" s="245"/>
      <c r="H136" s="248">
        <v>588</v>
      </c>
      <c r="I136" s="245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3" t="s">
        <v>133</v>
      </c>
      <c r="AU136" s="253" t="s">
        <v>81</v>
      </c>
      <c r="AV136" s="15" t="s">
        <v>132</v>
      </c>
      <c r="AW136" s="15" t="s">
        <v>28</v>
      </c>
      <c r="AX136" s="15" t="s">
        <v>79</v>
      </c>
      <c r="AY136" s="253" t="s">
        <v>126</v>
      </c>
    </row>
    <row r="137" s="12" customFormat="1" ht="22.8" customHeight="1">
      <c r="A137" s="12"/>
      <c r="B137" s="196"/>
      <c r="C137" s="197"/>
      <c r="D137" s="198" t="s">
        <v>70</v>
      </c>
      <c r="E137" s="209" t="s">
        <v>431</v>
      </c>
      <c r="F137" s="209" t="s">
        <v>627</v>
      </c>
      <c r="G137" s="197"/>
      <c r="H137" s="197"/>
      <c r="I137" s="197"/>
      <c r="J137" s="210">
        <f>BK137</f>
        <v>249751.39999999999</v>
      </c>
      <c r="K137" s="197"/>
      <c r="L137" s="201"/>
      <c r="M137" s="202"/>
      <c r="N137" s="203"/>
      <c r="O137" s="203"/>
      <c r="P137" s="204">
        <f>SUM(P138:P153)</f>
        <v>0</v>
      </c>
      <c r="Q137" s="203"/>
      <c r="R137" s="204">
        <f>SUM(R138:R153)</f>
        <v>0</v>
      </c>
      <c r="S137" s="203"/>
      <c r="T137" s="205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79</v>
      </c>
      <c r="AT137" s="207" t="s">
        <v>70</v>
      </c>
      <c r="AU137" s="207" t="s">
        <v>79</v>
      </c>
      <c r="AY137" s="206" t="s">
        <v>126</v>
      </c>
      <c r="BK137" s="208">
        <f>SUM(BK138:BK153)</f>
        <v>249751.39999999999</v>
      </c>
    </row>
    <row r="138" s="2" customFormat="1" ht="14.4" customHeight="1">
      <c r="A138" s="32"/>
      <c r="B138" s="33"/>
      <c r="C138" s="211" t="s">
        <v>142</v>
      </c>
      <c r="D138" s="211" t="s">
        <v>128</v>
      </c>
      <c r="E138" s="212" t="s">
        <v>628</v>
      </c>
      <c r="F138" s="213" t="s">
        <v>629</v>
      </c>
      <c r="G138" s="214" t="s">
        <v>139</v>
      </c>
      <c r="H138" s="215">
        <v>166</v>
      </c>
      <c r="I138" s="216">
        <v>535</v>
      </c>
      <c r="J138" s="216">
        <f>ROUND(I138*H138,2)</f>
        <v>88810</v>
      </c>
      <c r="K138" s="217"/>
      <c r="L138" s="38"/>
      <c r="M138" s="218" t="s">
        <v>1</v>
      </c>
      <c r="N138" s="219" t="s">
        <v>36</v>
      </c>
      <c r="O138" s="220">
        <v>0</v>
      </c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2" t="s">
        <v>132</v>
      </c>
      <c r="AT138" s="222" t="s">
        <v>128</v>
      </c>
      <c r="AU138" s="222" t="s">
        <v>81</v>
      </c>
      <c r="AY138" s="17" t="s">
        <v>126</v>
      </c>
      <c r="BE138" s="223">
        <f>IF(N138="základní",J138,0)</f>
        <v>88810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79</v>
      </c>
      <c r="BK138" s="223">
        <f>ROUND(I138*H138,2)</f>
        <v>88810</v>
      </c>
      <c r="BL138" s="17" t="s">
        <v>132</v>
      </c>
      <c r="BM138" s="222" t="s">
        <v>145</v>
      </c>
    </row>
    <row r="139" s="13" customFormat="1">
      <c r="A139" s="13"/>
      <c r="B139" s="224"/>
      <c r="C139" s="225"/>
      <c r="D139" s="226" t="s">
        <v>133</v>
      </c>
      <c r="E139" s="227" t="s">
        <v>1</v>
      </c>
      <c r="F139" s="228" t="s">
        <v>630</v>
      </c>
      <c r="G139" s="225"/>
      <c r="H139" s="227" t="s">
        <v>1</v>
      </c>
      <c r="I139" s="225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133</v>
      </c>
      <c r="AU139" s="233" t="s">
        <v>81</v>
      </c>
      <c r="AV139" s="13" t="s">
        <v>79</v>
      </c>
      <c r="AW139" s="13" t="s">
        <v>28</v>
      </c>
      <c r="AX139" s="13" t="s">
        <v>71</v>
      </c>
      <c r="AY139" s="233" t="s">
        <v>126</v>
      </c>
    </row>
    <row r="140" s="14" customFormat="1">
      <c r="A140" s="14"/>
      <c r="B140" s="234"/>
      <c r="C140" s="235"/>
      <c r="D140" s="226" t="s">
        <v>133</v>
      </c>
      <c r="E140" s="236" t="s">
        <v>1</v>
      </c>
      <c r="F140" s="237" t="s">
        <v>592</v>
      </c>
      <c r="G140" s="235"/>
      <c r="H140" s="238">
        <v>166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133</v>
      </c>
      <c r="AU140" s="243" t="s">
        <v>81</v>
      </c>
      <c r="AV140" s="14" t="s">
        <v>81</v>
      </c>
      <c r="AW140" s="14" t="s">
        <v>28</v>
      </c>
      <c r="AX140" s="14" t="s">
        <v>71</v>
      </c>
      <c r="AY140" s="243" t="s">
        <v>126</v>
      </c>
    </row>
    <row r="141" s="15" customFormat="1">
      <c r="A141" s="15"/>
      <c r="B141" s="244"/>
      <c r="C141" s="245"/>
      <c r="D141" s="226" t="s">
        <v>133</v>
      </c>
      <c r="E141" s="246" t="s">
        <v>1</v>
      </c>
      <c r="F141" s="247" t="s">
        <v>136</v>
      </c>
      <c r="G141" s="245"/>
      <c r="H141" s="248">
        <v>166</v>
      </c>
      <c r="I141" s="245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133</v>
      </c>
      <c r="AU141" s="253" t="s">
        <v>81</v>
      </c>
      <c r="AV141" s="15" t="s">
        <v>132</v>
      </c>
      <c r="AW141" s="15" t="s">
        <v>28</v>
      </c>
      <c r="AX141" s="15" t="s">
        <v>79</v>
      </c>
      <c r="AY141" s="253" t="s">
        <v>126</v>
      </c>
    </row>
    <row r="142" s="2" customFormat="1" ht="14.4" customHeight="1">
      <c r="A142" s="32"/>
      <c r="B142" s="33"/>
      <c r="C142" s="211" t="s">
        <v>132</v>
      </c>
      <c r="D142" s="211" t="s">
        <v>128</v>
      </c>
      <c r="E142" s="212" t="s">
        <v>631</v>
      </c>
      <c r="F142" s="213" t="s">
        <v>632</v>
      </c>
      <c r="G142" s="214" t="s">
        <v>139</v>
      </c>
      <c r="H142" s="215">
        <v>17</v>
      </c>
      <c r="I142" s="216">
        <v>470</v>
      </c>
      <c r="J142" s="216">
        <f>ROUND(I142*H142,2)</f>
        <v>7990</v>
      </c>
      <c r="K142" s="217"/>
      <c r="L142" s="38"/>
      <c r="M142" s="218" t="s">
        <v>1</v>
      </c>
      <c r="N142" s="219" t="s">
        <v>36</v>
      </c>
      <c r="O142" s="220">
        <v>0</v>
      </c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2" t="s">
        <v>132</v>
      </c>
      <c r="AT142" s="222" t="s">
        <v>128</v>
      </c>
      <c r="AU142" s="222" t="s">
        <v>81</v>
      </c>
      <c r="AY142" s="17" t="s">
        <v>126</v>
      </c>
      <c r="BE142" s="223">
        <f>IF(N142="základní",J142,0)</f>
        <v>7990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79</v>
      </c>
      <c r="BK142" s="223">
        <f>ROUND(I142*H142,2)</f>
        <v>7990</v>
      </c>
      <c r="BL142" s="17" t="s">
        <v>132</v>
      </c>
      <c r="BM142" s="222" t="s">
        <v>150</v>
      </c>
    </row>
    <row r="143" s="13" customFormat="1">
      <c r="A143" s="13"/>
      <c r="B143" s="224"/>
      <c r="C143" s="225"/>
      <c r="D143" s="226" t="s">
        <v>133</v>
      </c>
      <c r="E143" s="227" t="s">
        <v>1</v>
      </c>
      <c r="F143" s="228" t="s">
        <v>633</v>
      </c>
      <c r="G143" s="225"/>
      <c r="H143" s="227" t="s">
        <v>1</v>
      </c>
      <c r="I143" s="225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133</v>
      </c>
      <c r="AU143" s="233" t="s">
        <v>81</v>
      </c>
      <c r="AV143" s="13" t="s">
        <v>79</v>
      </c>
      <c r="AW143" s="13" t="s">
        <v>28</v>
      </c>
      <c r="AX143" s="13" t="s">
        <v>71</v>
      </c>
      <c r="AY143" s="233" t="s">
        <v>126</v>
      </c>
    </row>
    <row r="144" s="13" customFormat="1">
      <c r="A144" s="13"/>
      <c r="B144" s="224"/>
      <c r="C144" s="225"/>
      <c r="D144" s="226" t="s">
        <v>133</v>
      </c>
      <c r="E144" s="227" t="s">
        <v>1</v>
      </c>
      <c r="F144" s="228" t="s">
        <v>634</v>
      </c>
      <c r="G144" s="225"/>
      <c r="H144" s="227" t="s">
        <v>1</v>
      </c>
      <c r="I144" s="225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133</v>
      </c>
      <c r="AU144" s="233" t="s">
        <v>81</v>
      </c>
      <c r="AV144" s="13" t="s">
        <v>79</v>
      </c>
      <c r="AW144" s="13" t="s">
        <v>28</v>
      </c>
      <c r="AX144" s="13" t="s">
        <v>71</v>
      </c>
      <c r="AY144" s="233" t="s">
        <v>126</v>
      </c>
    </row>
    <row r="145" s="14" customFormat="1">
      <c r="A145" s="14"/>
      <c r="B145" s="234"/>
      <c r="C145" s="235"/>
      <c r="D145" s="226" t="s">
        <v>133</v>
      </c>
      <c r="E145" s="236" t="s">
        <v>1</v>
      </c>
      <c r="F145" s="237" t="s">
        <v>635</v>
      </c>
      <c r="G145" s="235"/>
      <c r="H145" s="238">
        <v>17</v>
      </c>
      <c r="I145" s="235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133</v>
      </c>
      <c r="AU145" s="243" t="s">
        <v>81</v>
      </c>
      <c r="AV145" s="14" t="s">
        <v>81</v>
      </c>
      <c r="AW145" s="14" t="s">
        <v>28</v>
      </c>
      <c r="AX145" s="14" t="s">
        <v>71</v>
      </c>
      <c r="AY145" s="243" t="s">
        <v>126</v>
      </c>
    </row>
    <row r="146" s="15" customFormat="1">
      <c r="A146" s="15"/>
      <c r="B146" s="244"/>
      <c r="C146" s="245"/>
      <c r="D146" s="226" t="s">
        <v>133</v>
      </c>
      <c r="E146" s="246" t="s">
        <v>1</v>
      </c>
      <c r="F146" s="247" t="s">
        <v>136</v>
      </c>
      <c r="G146" s="245"/>
      <c r="H146" s="248">
        <v>17</v>
      </c>
      <c r="I146" s="245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3" t="s">
        <v>133</v>
      </c>
      <c r="AU146" s="253" t="s">
        <v>81</v>
      </c>
      <c r="AV146" s="15" t="s">
        <v>132</v>
      </c>
      <c r="AW146" s="15" t="s">
        <v>28</v>
      </c>
      <c r="AX146" s="15" t="s">
        <v>79</v>
      </c>
      <c r="AY146" s="253" t="s">
        <v>126</v>
      </c>
    </row>
    <row r="147" s="2" customFormat="1" ht="14.4" customHeight="1">
      <c r="A147" s="32"/>
      <c r="B147" s="33"/>
      <c r="C147" s="254" t="s">
        <v>155</v>
      </c>
      <c r="D147" s="254" t="s">
        <v>191</v>
      </c>
      <c r="E147" s="255" t="s">
        <v>636</v>
      </c>
      <c r="F147" s="256" t="s">
        <v>637</v>
      </c>
      <c r="G147" s="257" t="s">
        <v>178</v>
      </c>
      <c r="H147" s="258">
        <v>384.30000000000001</v>
      </c>
      <c r="I147" s="259">
        <v>398</v>
      </c>
      <c r="J147" s="259">
        <f>ROUND(I147*H147,2)</f>
        <v>152951.39999999999</v>
      </c>
      <c r="K147" s="260"/>
      <c r="L147" s="261"/>
      <c r="M147" s="262" t="s">
        <v>1</v>
      </c>
      <c r="N147" s="263" t="s">
        <v>36</v>
      </c>
      <c r="O147" s="220">
        <v>0</v>
      </c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2" t="s">
        <v>150</v>
      </c>
      <c r="AT147" s="222" t="s">
        <v>191</v>
      </c>
      <c r="AU147" s="222" t="s">
        <v>81</v>
      </c>
      <c r="AY147" s="17" t="s">
        <v>126</v>
      </c>
      <c r="BE147" s="223">
        <f>IF(N147="základní",J147,0)</f>
        <v>152951.39999999999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79</v>
      </c>
      <c r="BK147" s="223">
        <f>ROUND(I147*H147,2)</f>
        <v>152951.39999999999</v>
      </c>
      <c r="BL147" s="17" t="s">
        <v>132</v>
      </c>
      <c r="BM147" s="222" t="s">
        <v>158</v>
      </c>
    </row>
    <row r="148" s="13" customFormat="1">
      <c r="A148" s="13"/>
      <c r="B148" s="224"/>
      <c r="C148" s="225"/>
      <c r="D148" s="226" t="s">
        <v>133</v>
      </c>
      <c r="E148" s="227" t="s">
        <v>1</v>
      </c>
      <c r="F148" s="228" t="s">
        <v>638</v>
      </c>
      <c r="G148" s="225"/>
      <c r="H148" s="227" t="s">
        <v>1</v>
      </c>
      <c r="I148" s="225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133</v>
      </c>
      <c r="AU148" s="233" t="s">
        <v>81</v>
      </c>
      <c r="AV148" s="13" t="s">
        <v>79</v>
      </c>
      <c r="AW148" s="13" t="s">
        <v>28</v>
      </c>
      <c r="AX148" s="13" t="s">
        <v>71</v>
      </c>
      <c r="AY148" s="233" t="s">
        <v>126</v>
      </c>
    </row>
    <row r="149" s="14" customFormat="1">
      <c r="A149" s="14"/>
      <c r="B149" s="234"/>
      <c r="C149" s="235"/>
      <c r="D149" s="226" t="s">
        <v>133</v>
      </c>
      <c r="E149" s="236" t="s">
        <v>1</v>
      </c>
      <c r="F149" s="237" t="s">
        <v>639</v>
      </c>
      <c r="G149" s="235"/>
      <c r="H149" s="238">
        <v>348.60000000000002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133</v>
      </c>
      <c r="AU149" s="243" t="s">
        <v>81</v>
      </c>
      <c r="AV149" s="14" t="s">
        <v>81</v>
      </c>
      <c r="AW149" s="14" t="s">
        <v>28</v>
      </c>
      <c r="AX149" s="14" t="s">
        <v>71</v>
      </c>
      <c r="AY149" s="243" t="s">
        <v>126</v>
      </c>
    </row>
    <row r="150" s="13" customFormat="1">
      <c r="A150" s="13"/>
      <c r="B150" s="224"/>
      <c r="C150" s="225"/>
      <c r="D150" s="226" t="s">
        <v>133</v>
      </c>
      <c r="E150" s="227" t="s">
        <v>1</v>
      </c>
      <c r="F150" s="228" t="s">
        <v>633</v>
      </c>
      <c r="G150" s="225"/>
      <c r="H150" s="227" t="s">
        <v>1</v>
      </c>
      <c r="I150" s="225"/>
      <c r="J150" s="225"/>
      <c r="K150" s="225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133</v>
      </c>
      <c r="AU150" s="233" t="s">
        <v>81</v>
      </c>
      <c r="AV150" s="13" t="s">
        <v>79</v>
      </c>
      <c r="AW150" s="13" t="s">
        <v>28</v>
      </c>
      <c r="AX150" s="13" t="s">
        <v>71</v>
      </c>
      <c r="AY150" s="233" t="s">
        <v>126</v>
      </c>
    </row>
    <row r="151" s="13" customFormat="1">
      <c r="A151" s="13"/>
      <c r="B151" s="224"/>
      <c r="C151" s="225"/>
      <c r="D151" s="226" t="s">
        <v>133</v>
      </c>
      <c r="E151" s="227" t="s">
        <v>1</v>
      </c>
      <c r="F151" s="228" t="s">
        <v>634</v>
      </c>
      <c r="G151" s="225"/>
      <c r="H151" s="227" t="s">
        <v>1</v>
      </c>
      <c r="I151" s="225"/>
      <c r="J151" s="225"/>
      <c r="K151" s="225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133</v>
      </c>
      <c r="AU151" s="233" t="s">
        <v>81</v>
      </c>
      <c r="AV151" s="13" t="s">
        <v>79</v>
      </c>
      <c r="AW151" s="13" t="s">
        <v>28</v>
      </c>
      <c r="AX151" s="13" t="s">
        <v>71</v>
      </c>
      <c r="AY151" s="233" t="s">
        <v>126</v>
      </c>
    </row>
    <row r="152" s="14" customFormat="1">
      <c r="A152" s="14"/>
      <c r="B152" s="234"/>
      <c r="C152" s="235"/>
      <c r="D152" s="226" t="s">
        <v>133</v>
      </c>
      <c r="E152" s="236" t="s">
        <v>1</v>
      </c>
      <c r="F152" s="237" t="s">
        <v>640</v>
      </c>
      <c r="G152" s="235"/>
      <c r="H152" s="238">
        <v>35.700000000000003</v>
      </c>
      <c r="I152" s="235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133</v>
      </c>
      <c r="AU152" s="243" t="s">
        <v>81</v>
      </c>
      <c r="AV152" s="14" t="s">
        <v>81</v>
      </c>
      <c r="AW152" s="14" t="s">
        <v>28</v>
      </c>
      <c r="AX152" s="14" t="s">
        <v>71</v>
      </c>
      <c r="AY152" s="243" t="s">
        <v>126</v>
      </c>
    </row>
    <row r="153" s="15" customFormat="1">
      <c r="A153" s="15"/>
      <c r="B153" s="244"/>
      <c r="C153" s="245"/>
      <c r="D153" s="226" t="s">
        <v>133</v>
      </c>
      <c r="E153" s="246" t="s">
        <v>1</v>
      </c>
      <c r="F153" s="247" t="s">
        <v>136</v>
      </c>
      <c r="G153" s="245"/>
      <c r="H153" s="248">
        <v>384.30000000000001</v>
      </c>
      <c r="I153" s="245"/>
      <c r="J153" s="245"/>
      <c r="K153" s="245"/>
      <c r="L153" s="249"/>
      <c r="M153" s="250"/>
      <c r="N153" s="251"/>
      <c r="O153" s="251"/>
      <c r="P153" s="251"/>
      <c r="Q153" s="251"/>
      <c r="R153" s="251"/>
      <c r="S153" s="251"/>
      <c r="T153" s="25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3" t="s">
        <v>133</v>
      </c>
      <c r="AU153" s="253" t="s">
        <v>81</v>
      </c>
      <c r="AV153" s="15" t="s">
        <v>132</v>
      </c>
      <c r="AW153" s="15" t="s">
        <v>28</v>
      </c>
      <c r="AX153" s="15" t="s">
        <v>79</v>
      </c>
      <c r="AY153" s="253" t="s">
        <v>126</v>
      </c>
    </row>
    <row r="154" s="12" customFormat="1" ht="22.8" customHeight="1">
      <c r="A154" s="12"/>
      <c r="B154" s="196"/>
      <c r="C154" s="197"/>
      <c r="D154" s="198" t="s">
        <v>70</v>
      </c>
      <c r="E154" s="209" t="s">
        <v>268</v>
      </c>
      <c r="F154" s="209" t="s">
        <v>641</v>
      </c>
      <c r="G154" s="197"/>
      <c r="H154" s="197"/>
      <c r="I154" s="197"/>
      <c r="J154" s="210">
        <f>BK154</f>
        <v>1519778.3999999999</v>
      </c>
      <c r="K154" s="197"/>
      <c r="L154" s="201"/>
      <c r="M154" s="202"/>
      <c r="N154" s="203"/>
      <c r="O154" s="203"/>
      <c r="P154" s="204">
        <f>SUM(P155:P238)</f>
        <v>0</v>
      </c>
      <c r="Q154" s="203"/>
      <c r="R154" s="204">
        <f>SUM(R155:R238)</f>
        <v>0</v>
      </c>
      <c r="S154" s="203"/>
      <c r="T154" s="205">
        <f>SUM(T155:T238)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79</v>
      </c>
      <c r="AT154" s="207" t="s">
        <v>70</v>
      </c>
      <c r="AU154" s="207" t="s">
        <v>79</v>
      </c>
      <c r="AY154" s="206" t="s">
        <v>126</v>
      </c>
      <c r="BK154" s="208">
        <f>SUM(BK155:BK238)</f>
        <v>1519778.3999999999</v>
      </c>
    </row>
    <row r="155" s="2" customFormat="1" ht="14.4" customHeight="1">
      <c r="A155" s="32"/>
      <c r="B155" s="33"/>
      <c r="C155" s="211" t="s">
        <v>145</v>
      </c>
      <c r="D155" s="211" t="s">
        <v>128</v>
      </c>
      <c r="E155" s="212" t="s">
        <v>642</v>
      </c>
      <c r="F155" s="213" t="s">
        <v>643</v>
      </c>
      <c r="G155" s="214" t="s">
        <v>644</v>
      </c>
      <c r="H155" s="215">
        <v>0.20999999999999999</v>
      </c>
      <c r="I155" s="216">
        <v>69800</v>
      </c>
      <c r="J155" s="216">
        <f>ROUND(I155*H155,2)</f>
        <v>14658</v>
      </c>
      <c r="K155" s="217"/>
      <c r="L155" s="38"/>
      <c r="M155" s="218" t="s">
        <v>1</v>
      </c>
      <c r="N155" s="219" t="s">
        <v>36</v>
      </c>
      <c r="O155" s="220">
        <v>0</v>
      </c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2" t="s">
        <v>132</v>
      </c>
      <c r="AT155" s="222" t="s">
        <v>128</v>
      </c>
      <c r="AU155" s="222" t="s">
        <v>81</v>
      </c>
      <c r="AY155" s="17" t="s">
        <v>126</v>
      </c>
      <c r="BE155" s="223">
        <f>IF(N155="základní",J155,0)</f>
        <v>14658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79</v>
      </c>
      <c r="BK155" s="223">
        <f>ROUND(I155*H155,2)</f>
        <v>14658</v>
      </c>
      <c r="BL155" s="17" t="s">
        <v>132</v>
      </c>
      <c r="BM155" s="222" t="s">
        <v>163</v>
      </c>
    </row>
    <row r="156" s="13" customFormat="1">
      <c r="A156" s="13"/>
      <c r="B156" s="224"/>
      <c r="C156" s="225"/>
      <c r="D156" s="226" t="s">
        <v>133</v>
      </c>
      <c r="E156" s="227" t="s">
        <v>1</v>
      </c>
      <c r="F156" s="228" t="s">
        <v>645</v>
      </c>
      <c r="G156" s="225"/>
      <c r="H156" s="227" t="s">
        <v>1</v>
      </c>
      <c r="I156" s="225"/>
      <c r="J156" s="225"/>
      <c r="K156" s="225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133</v>
      </c>
      <c r="AU156" s="233" t="s">
        <v>81</v>
      </c>
      <c r="AV156" s="13" t="s">
        <v>79</v>
      </c>
      <c r="AW156" s="13" t="s">
        <v>28</v>
      </c>
      <c r="AX156" s="13" t="s">
        <v>71</v>
      </c>
      <c r="AY156" s="233" t="s">
        <v>126</v>
      </c>
    </row>
    <row r="157" s="14" customFormat="1">
      <c r="A157" s="14"/>
      <c r="B157" s="234"/>
      <c r="C157" s="235"/>
      <c r="D157" s="226" t="s">
        <v>133</v>
      </c>
      <c r="E157" s="236" t="s">
        <v>1</v>
      </c>
      <c r="F157" s="237" t="s">
        <v>646</v>
      </c>
      <c r="G157" s="235"/>
      <c r="H157" s="238">
        <v>0.105</v>
      </c>
      <c r="I157" s="235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133</v>
      </c>
      <c r="AU157" s="243" t="s">
        <v>81</v>
      </c>
      <c r="AV157" s="14" t="s">
        <v>81</v>
      </c>
      <c r="AW157" s="14" t="s">
        <v>28</v>
      </c>
      <c r="AX157" s="14" t="s">
        <v>71</v>
      </c>
      <c r="AY157" s="243" t="s">
        <v>126</v>
      </c>
    </row>
    <row r="158" s="13" customFormat="1">
      <c r="A158" s="13"/>
      <c r="B158" s="224"/>
      <c r="C158" s="225"/>
      <c r="D158" s="226" t="s">
        <v>133</v>
      </c>
      <c r="E158" s="227" t="s">
        <v>1</v>
      </c>
      <c r="F158" s="228" t="s">
        <v>633</v>
      </c>
      <c r="G158" s="225"/>
      <c r="H158" s="227" t="s">
        <v>1</v>
      </c>
      <c r="I158" s="225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133</v>
      </c>
      <c r="AU158" s="233" t="s">
        <v>81</v>
      </c>
      <c r="AV158" s="13" t="s">
        <v>79</v>
      </c>
      <c r="AW158" s="13" t="s">
        <v>28</v>
      </c>
      <c r="AX158" s="13" t="s">
        <v>71</v>
      </c>
      <c r="AY158" s="233" t="s">
        <v>126</v>
      </c>
    </row>
    <row r="159" s="13" customFormat="1">
      <c r="A159" s="13"/>
      <c r="B159" s="224"/>
      <c r="C159" s="225"/>
      <c r="D159" s="226" t="s">
        <v>133</v>
      </c>
      <c r="E159" s="227" t="s">
        <v>1</v>
      </c>
      <c r="F159" s="228" t="s">
        <v>645</v>
      </c>
      <c r="G159" s="225"/>
      <c r="H159" s="227" t="s">
        <v>1</v>
      </c>
      <c r="I159" s="225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133</v>
      </c>
      <c r="AU159" s="233" t="s">
        <v>81</v>
      </c>
      <c r="AV159" s="13" t="s">
        <v>79</v>
      </c>
      <c r="AW159" s="13" t="s">
        <v>28</v>
      </c>
      <c r="AX159" s="13" t="s">
        <v>71</v>
      </c>
      <c r="AY159" s="233" t="s">
        <v>126</v>
      </c>
    </row>
    <row r="160" s="14" customFormat="1">
      <c r="A160" s="14"/>
      <c r="B160" s="234"/>
      <c r="C160" s="235"/>
      <c r="D160" s="226" t="s">
        <v>133</v>
      </c>
      <c r="E160" s="236" t="s">
        <v>1</v>
      </c>
      <c r="F160" s="237" t="s">
        <v>646</v>
      </c>
      <c r="G160" s="235"/>
      <c r="H160" s="238">
        <v>0.105</v>
      </c>
      <c r="I160" s="235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133</v>
      </c>
      <c r="AU160" s="243" t="s">
        <v>81</v>
      </c>
      <c r="AV160" s="14" t="s">
        <v>81</v>
      </c>
      <c r="AW160" s="14" t="s">
        <v>28</v>
      </c>
      <c r="AX160" s="14" t="s">
        <v>71</v>
      </c>
      <c r="AY160" s="243" t="s">
        <v>126</v>
      </c>
    </row>
    <row r="161" s="15" customFormat="1">
      <c r="A161" s="15"/>
      <c r="B161" s="244"/>
      <c r="C161" s="245"/>
      <c r="D161" s="226" t="s">
        <v>133</v>
      </c>
      <c r="E161" s="246" t="s">
        <v>1</v>
      </c>
      <c r="F161" s="247" t="s">
        <v>136</v>
      </c>
      <c r="G161" s="245"/>
      <c r="H161" s="248">
        <v>0.20999999999999999</v>
      </c>
      <c r="I161" s="245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3" t="s">
        <v>133</v>
      </c>
      <c r="AU161" s="253" t="s">
        <v>81</v>
      </c>
      <c r="AV161" s="15" t="s">
        <v>132</v>
      </c>
      <c r="AW161" s="15" t="s">
        <v>28</v>
      </c>
      <c r="AX161" s="15" t="s">
        <v>79</v>
      </c>
      <c r="AY161" s="253" t="s">
        <v>126</v>
      </c>
    </row>
    <row r="162" s="2" customFormat="1" ht="24.15" customHeight="1">
      <c r="A162" s="32"/>
      <c r="B162" s="33"/>
      <c r="C162" s="211" t="s">
        <v>165</v>
      </c>
      <c r="D162" s="211" t="s">
        <v>128</v>
      </c>
      <c r="E162" s="212" t="s">
        <v>647</v>
      </c>
      <c r="F162" s="213" t="s">
        <v>648</v>
      </c>
      <c r="G162" s="214" t="s">
        <v>644</v>
      </c>
      <c r="H162" s="215">
        <v>0.045999999999999999</v>
      </c>
      <c r="I162" s="216">
        <v>418300</v>
      </c>
      <c r="J162" s="216">
        <f>ROUND(I162*H162,2)</f>
        <v>19241.799999999999</v>
      </c>
      <c r="K162" s="217"/>
      <c r="L162" s="38"/>
      <c r="M162" s="218" t="s">
        <v>1</v>
      </c>
      <c r="N162" s="219" t="s">
        <v>36</v>
      </c>
      <c r="O162" s="220">
        <v>0</v>
      </c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2" t="s">
        <v>132</v>
      </c>
      <c r="AT162" s="222" t="s">
        <v>128</v>
      </c>
      <c r="AU162" s="222" t="s">
        <v>81</v>
      </c>
      <c r="AY162" s="17" t="s">
        <v>126</v>
      </c>
      <c r="BE162" s="223">
        <f>IF(N162="základní",J162,0)</f>
        <v>19241.799999999999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79</v>
      </c>
      <c r="BK162" s="223">
        <f>ROUND(I162*H162,2)</f>
        <v>19241.799999999999</v>
      </c>
      <c r="BL162" s="17" t="s">
        <v>132</v>
      </c>
      <c r="BM162" s="222" t="s">
        <v>168</v>
      </c>
    </row>
    <row r="163" s="13" customFormat="1">
      <c r="A163" s="13"/>
      <c r="B163" s="224"/>
      <c r="C163" s="225"/>
      <c r="D163" s="226" t="s">
        <v>133</v>
      </c>
      <c r="E163" s="227" t="s">
        <v>1</v>
      </c>
      <c r="F163" s="228" t="s">
        <v>649</v>
      </c>
      <c r="G163" s="225"/>
      <c r="H163" s="227" t="s">
        <v>1</v>
      </c>
      <c r="I163" s="225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133</v>
      </c>
      <c r="AU163" s="233" t="s">
        <v>81</v>
      </c>
      <c r="AV163" s="13" t="s">
        <v>79</v>
      </c>
      <c r="AW163" s="13" t="s">
        <v>28</v>
      </c>
      <c r="AX163" s="13" t="s">
        <v>71</v>
      </c>
      <c r="AY163" s="233" t="s">
        <v>126</v>
      </c>
    </row>
    <row r="164" s="13" customFormat="1">
      <c r="A164" s="13"/>
      <c r="B164" s="224"/>
      <c r="C164" s="225"/>
      <c r="D164" s="226" t="s">
        <v>133</v>
      </c>
      <c r="E164" s="227" t="s">
        <v>1</v>
      </c>
      <c r="F164" s="228" t="s">
        <v>650</v>
      </c>
      <c r="G164" s="225"/>
      <c r="H164" s="227" t="s">
        <v>1</v>
      </c>
      <c r="I164" s="225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133</v>
      </c>
      <c r="AU164" s="233" t="s">
        <v>81</v>
      </c>
      <c r="AV164" s="13" t="s">
        <v>79</v>
      </c>
      <c r="AW164" s="13" t="s">
        <v>28</v>
      </c>
      <c r="AX164" s="13" t="s">
        <v>71</v>
      </c>
      <c r="AY164" s="233" t="s">
        <v>126</v>
      </c>
    </row>
    <row r="165" s="14" customFormat="1">
      <c r="A165" s="14"/>
      <c r="B165" s="234"/>
      <c r="C165" s="235"/>
      <c r="D165" s="226" t="s">
        <v>133</v>
      </c>
      <c r="E165" s="236" t="s">
        <v>1</v>
      </c>
      <c r="F165" s="237" t="s">
        <v>651</v>
      </c>
      <c r="G165" s="235"/>
      <c r="H165" s="238">
        <v>0.045999999999999999</v>
      </c>
      <c r="I165" s="235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133</v>
      </c>
      <c r="AU165" s="243" t="s">
        <v>81</v>
      </c>
      <c r="AV165" s="14" t="s">
        <v>81</v>
      </c>
      <c r="AW165" s="14" t="s">
        <v>28</v>
      </c>
      <c r="AX165" s="14" t="s">
        <v>71</v>
      </c>
      <c r="AY165" s="243" t="s">
        <v>126</v>
      </c>
    </row>
    <row r="166" s="15" customFormat="1">
      <c r="A166" s="15"/>
      <c r="B166" s="244"/>
      <c r="C166" s="245"/>
      <c r="D166" s="226" t="s">
        <v>133</v>
      </c>
      <c r="E166" s="246" t="s">
        <v>1</v>
      </c>
      <c r="F166" s="247" t="s">
        <v>136</v>
      </c>
      <c r="G166" s="245"/>
      <c r="H166" s="248">
        <v>0.045999999999999999</v>
      </c>
      <c r="I166" s="245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3" t="s">
        <v>133</v>
      </c>
      <c r="AU166" s="253" t="s">
        <v>81</v>
      </c>
      <c r="AV166" s="15" t="s">
        <v>132</v>
      </c>
      <c r="AW166" s="15" t="s">
        <v>28</v>
      </c>
      <c r="AX166" s="15" t="s">
        <v>79</v>
      </c>
      <c r="AY166" s="253" t="s">
        <v>126</v>
      </c>
    </row>
    <row r="167" s="2" customFormat="1" ht="14.4" customHeight="1">
      <c r="A167" s="32"/>
      <c r="B167" s="33"/>
      <c r="C167" s="254" t="s">
        <v>150</v>
      </c>
      <c r="D167" s="254" t="s">
        <v>191</v>
      </c>
      <c r="E167" s="255" t="s">
        <v>652</v>
      </c>
      <c r="F167" s="256" t="s">
        <v>653</v>
      </c>
      <c r="G167" s="257" t="s">
        <v>201</v>
      </c>
      <c r="H167" s="258">
        <v>210</v>
      </c>
      <c r="I167" s="259">
        <v>1240</v>
      </c>
      <c r="J167" s="259">
        <f>ROUND(I167*H167,2)</f>
        <v>260400</v>
      </c>
      <c r="K167" s="260"/>
      <c r="L167" s="261"/>
      <c r="M167" s="262" t="s">
        <v>1</v>
      </c>
      <c r="N167" s="263" t="s">
        <v>36</v>
      </c>
      <c r="O167" s="220">
        <v>0</v>
      </c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2" t="s">
        <v>150</v>
      </c>
      <c r="AT167" s="222" t="s">
        <v>191</v>
      </c>
      <c r="AU167" s="222" t="s">
        <v>81</v>
      </c>
      <c r="AY167" s="17" t="s">
        <v>126</v>
      </c>
      <c r="BE167" s="223">
        <f>IF(N167="základní",J167,0)</f>
        <v>260400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79</v>
      </c>
      <c r="BK167" s="223">
        <f>ROUND(I167*H167,2)</f>
        <v>260400</v>
      </c>
      <c r="BL167" s="17" t="s">
        <v>132</v>
      </c>
      <c r="BM167" s="222" t="s">
        <v>172</v>
      </c>
    </row>
    <row r="168" s="13" customFormat="1">
      <c r="A168" s="13"/>
      <c r="B168" s="224"/>
      <c r="C168" s="225"/>
      <c r="D168" s="226" t="s">
        <v>133</v>
      </c>
      <c r="E168" s="227" t="s">
        <v>1</v>
      </c>
      <c r="F168" s="228" t="s">
        <v>654</v>
      </c>
      <c r="G168" s="225"/>
      <c r="H168" s="227" t="s">
        <v>1</v>
      </c>
      <c r="I168" s="225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133</v>
      </c>
      <c r="AU168" s="233" t="s">
        <v>81</v>
      </c>
      <c r="AV168" s="13" t="s">
        <v>79</v>
      </c>
      <c r="AW168" s="13" t="s">
        <v>28</v>
      </c>
      <c r="AX168" s="13" t="s">
        <v>71</v>
      </c>
      <c r="AY168" s="233" t="s">
        <v>126</v>
      </c>
    </row>
    <row r="169" s="14" customFormat="1">
      <c r="A169" s="14"/>
      <c r="B169" s="234"/>
      <c r="C169" s="235"/>
      <c r="D169" s="226" t="s">
        <v>133</v>
      </c>
      <c r="E169" s="236" t="s">
        <v>1</v>
      </c>
      <c r="F169" s="237" t="s">
        <v>655</v>
      </c>
      <c r="G169" s="235"/>
      <c r="H169" s="238">
        <v>210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133</v>
      </c>
      <c r="AU169" s="243" t="s">
        <v>81</v>
      </c>
      <c r="AV169" s="14" t="s">
        <v>81</v>
      </c>
      <c r="AW169" s="14" t="s">
        <v>28</v>
      </c>
      <c r="AX169" s="14" t="s">
        <v>71</v>
      </c>
      <c r="AY169" s="243" t="s">
        <v>126</v>
      </c>
    </row>
    <row r="170" s="15" customFormat="1">
      <c r="A170" s="15"/>
      <c r="B170" s="244"/>
      <c r="C170" s="245"/>
      <c r="D170" s="226" t="s">
        <v>133</v>
      </c>
      <c r="E170" s="246" t="s">
        <v>1</v>
      </c>
      <c r="F170" s="247" t="s">
        <v>136</v>
      </c>
      <c r="G170" s="245"/>
      <c r="H170" s="248">
        <v>210</v>
      </c>
      <c r="I170" s="245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3" t="s">
        <v>133</v>
      </c>
      <c r="AU170" s="253" t="s">
        <v>81</v>
      </c>
      <c r="AV170" s="15" t="s">
        <v>132</v>
      </c>
      <c r="AW170" s="15" t="s">
        <v>28</v>
      </c>
      <c r="AX170" s="15" t="s">
        <v>79</v>
      </c>
      <c r="AY170" s="253" t="s">
        <v>126</v>
      </c>
    </row>
    <row r="171" s="2" customFormat="1" ht="24.15" customHeight="1">
      <c r="A171" s="32"/>
      <c r="B171" s="33"/>
      <c r="C171" s="254" t="s">
        <v>158</v>
      </c>
      <c r="D171" s="254" t="s">
        <v>191</v>
      </c>
      <c r="E171" s="255" t="s">
        <v>656</v>
      </c>
      <c r="F171" s="256" t="s">
        <v>657</v>
      </c>
      <c r="G171" s="257" t="s">
        <v>251</v>
      </c>
      <c r="H171" s="258">
        <v>82</v>
      </c>
      <c r="I171" s="259">
        <v>68.5</v>
      </c>
      <c r="J171" s="259">
        <f>ROUND(I171*H171,2)</f>
        <v>5617</v>
      </c>
      <c r="K171" s="260"/>
      <c r="L171" s="261"/>
      <c r="M171" s="262" t="s">
        <v>1</v>
      </c>
      <c r="N171" s="263" t="s">
        <v>36</v>
      </c>
      <c r="O171" s="220">
        <v>0</v>
      </c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2" t="s">
        <v>150</v>
      </c>
      <c r="AT171" s="222" t="s">
        <v>191</v>
      </c>
      <c r="AU171" s="222" t="s">
        <v>81</v>
      </c>
      <c r="AY171" s="17" t="s">
        <v>126</v>
      </c>
      <c r="BE171" s="223">
        <f>IF(N171="základní",J171,0)</f>
        <v>5617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7" t="s">
        <v>79</v>
      </c>
      <c r="BK171" s="223">
        <f>ROUND(I171*H171,2)</f>
        <v>5617</v>
      </c>
      <c r="BL171" s="17" t="s">
        <v>132</v>
      </c>
      <c r="BM171" s="222" t="s">
        <v>183</v>
      </c>
    </row>
    <row r="172" s="13" customFormat="1">
      <c r="A172" s="13"/>
      <c r="B172" s="224"/>
      <c r="C172" s="225"/>
      <c r="D172" s="226" t="s">
        <v>133</v>
      </c>
      <c r="E172" s="227" t="s">
        <v>1</v>
      </c>
      <c r="F172" s="228" t="s">
        <v>658</v>
      </c>
      <c r="G172" s="225"/>
      <c r="H172" s="227" t="s">
        <v>1</v>
      </c>
      <c r="I172" s="225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133</v>
      </c>
      <c r="AU172" s="233" t="s">
        <v>81</v>
      </c>
      <c r="AV172" s="13" t="s">
        <v>79</v>
      </c>
      <c r="AW172" s="13" t="s">
        <v>28</v>
      </c>
      <c r="AX172" s="13" t="s">
        <v>71</v>
      </c>
      <c r="AY172" s="233" t="s">
        <v>126</v>
      </c>
    </row>
    <row r="173" s="14" customFormat="1">
      <c r="A173" s="14"/>
      <c r="B173" s="234"/>
      <c r="C173" s="235"/>
      <c r="D173" s="226" t="s">
        <v>133</v>
      </c>
      <c r="E173" s="236" t="s">
        <v>1</v>
      </c>
      <c r="F173" s="237" t="s">
        <v>659</v>
      </c>
      <c r="G173" s="235"/>
      <c r="H173" s="238">
        <v>82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133</v>
      </c>
      <c r="AU173" s="243" t="s">
        <v>81</v>
      </c>
      <c r="AV173" s="14" t="s">
        <v>81</v>
      </c>
      <c r="AW173" s="14" t="s">
        <v>28</v>
      </c>
      <c r="AX173" s="14" t="s">
        <v>71</v>
      </c>
      <c r="AY173" s="243" t="s">
        <v>126</v>
      </c>
    </row>
    <row r="174" s="15" customFormat="1">
      <c r="A174" s="15"/>
      <c r="B174" s="244"/>
      <c r="C174" s="245"/>
      <c r="D174" s="226" t="s">
        <v>133</v>
      </c>
      <c r="E174" s="246" t="s">
        <v>1</v>
      </c>
      <c r="F174" s="247" t="s">
        <v>136</v>
      </c>
      <c r="G174" s="245"/>
      <c r="H174" s="248">
        <v>82</v>
      </c>
      <c r="I174" s="245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3" t="s">
        <v>133</v>
      </c>
      <c r="AU174" s="253" t="s">
        <v>81</v>
      </c>
      <c r="AV174" s="15" t="s">
        <v>132</v>
      </c>
      <c r="AW174" s="15" t="s">
        <v>28</v>
      </c>
      <c r="AX174" s="15" t="s">
        <v>79</v>
      </c>
      <c r="AY174" s="253" t="s">
        <v>126</v>
      </c>
    </row>
    <row r="175" s="2" customFormat="1" ht="24.15" customHeight="1">
      <c r="A175" s="32"/>
      <c r="B175" s="33"/>
      <c r="C175" s="211" t="s">
        <v>186</v>
      </c>
      <c r="D175" s="211" t="s">
        <v>128</v>
      </c>
      <c r="E175" s="212" t="s">
        <v>660</v>
      </c>
      <c r="F175" s="213" t="s">
        <v>661</v>
      </c>
      <c r="G175" s="214" t="s">
        <v>644</v>
      </c>
      <c r="H175" s="215">
        <v>0.036999999999999998</v>
      </c>
      <c r="I175" s="216">
        <v>592400</v>
      </c>
      <c r="J175" s="216">
        <f>ROUND(I175*H175,2)</f>
        <v>21918.799999999999</v>
      </c>
      <c r="K175" s="217"/>
      <c r="L175" s="38"/>
      <c r="M175" s="218" t="s">
        <v>1</v>
      </c>
      <c r="N175" s="219" t="s">
        <v>36</v>
      </c>
      <c r="O175" s="220">
        <v>0</v>
      </c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22" t="s">
        <v>132</v>
      </c>
      <c r="AT175" s="222" t="s">
        <v>128</v>
      </c>
      <c r="AU175" s="222" t="s">
        <v>81</v>
      </c>
      <c r="AY175" s="17" t="s">
        <v>126</v>
      </c>
      <c r="BE175" s="223">
        <f>IF(N175="základní",J175,0)</f>
        <v>21918.799999999999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79</v>
      </c>
      <c r="BK175" s="223">
        <f>ROUND(I175*H175,2)</f>
        <v>21918.799999999999</v>
      </c>
      <c r="BL175" s="17" t="s">
        <v>132</v>
      </c>
      <c r="BM175" s="222" t="s">
        <v>189</v>
      </c>
    </row>
    <row r="176" s="13" customFormat="1">
      <c r="A176" s="13"/>
      <c r="B176" s="224"/>
      <c r="C176" s="225"/>
      <c r="D176" s="226" t="s">
        <v>133</v>
      </c>
      <c r="E176" s="227" t="s">
        <v>1</v>
      </c>
      <c r="F176" s="228" t="s">
        <v>662</v>
      </c>
      <c r="G176" s="225"/>
      <c r="H176" s="227" t="s">
        <v>1</v>
      </c>
      <c r="I176" s="225"/>
      <c r="J176" s="225"/>
      <c r="K176" s="225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133</v>
      </c>
      <c r="AU176" s="233" t="s">
        <v>81</v>
      </c>
      <c r="AV176" s="13" t="s">
        <v>79</v>
      </c>
      <c r="AW176" s="13" t="s">
        <v>28</v>
      </c>
      <c r="AX176" s="13" t="s">
        <v>71</v>
      </c>
      <c r="AY176" s="233" t="s">
        <v>126</v>
      </c>
    </row>
    <row r="177" s="13" customFormat="1">
      <c r="A177" s="13"/>
      <c r="B177" s="224"/>
      <c r="C177" s="225"/>
      <c r="D177" s="226" t="s">
        <v>133</v>
      </c>
      <c r="E177" s="227" t="s">
        <v>1</v>
      </c>
      <c r="F177" s="228" t="s">
        <v>663</v>
      </c>
      <c r="G177" s="225"/>
      <c r="H177" s="227" t="s">
        <v>1</v>
      </c>
      <c r="I177" s="225"/>
      <c r="J177" s="225"/>
      <c r="K177" s="225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133</v>
      </c>
      <c r="AU177" s="233" t="s">
        <v>81</v>
      </c>
      <c r="AV177" s="13" t="s">
        <v>79</v>
      </c>
      <c r="AW177" s="13" t="s">
        <v>28</v>
      </c>
      <c r="AX177" s="13" t="s">
        <v>71</v>
      </c>
      <c r="AY177" s="233" t="s">
        <v>126</v>
      </c>
    </row>
    <row r="178" s="13" customFormat="1">
      <c r="A178" s="13"/>
      <c r="B178" s="224"/>
      <c r="C178" s="225"/>
      <c r="D178" s="226" t="s">
        <v>133</v>
      </c>
      <c r="E178" s="227" t="s">
        <v>1</v>
      </c>
      <c r="F178" s="228" t="s">
        <v>664</v>
      </c>
      <c r="G178" s="225"/>
      <c r="H178" s="227" t="s">
        <v>1</v>
      </c>
      <c r="I178" s="225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133</v>
      </c>
      <c r="AU178" s="233" t="s">
        <v>81</v>
      </c>
      <c r="AV178" s="13" t="s">
        <v>79</v>
      </c>
      <c r="AW178" s="13" t="s">
        <v>28</v>
      </c>
      <c r="AX178" s="13" t="s">
        <v>71</v>
      </c>
      <c r="AY178" s="233" t="s">
        <v>126</v>
      </c>
    </row>
    <row r="179" s="13" customFormat="1">
      <c r="A179" s="13"/>
      <c r="B179" s="224"/>
      <c r="C179" s="225"/>
      <c r="D179" s="226" t="s">
        <v>133</v>
      </c>
      <c r="E179" s="227" t="s">
        <v>1</v>
      </c>
      <c r="F179" s="228" t="s">
        <v>665</v>
      </c>
      <c r="G179" s="225"/>
      <c r="H179" s="227" t="s">
        <v>1</v>
      </c>
      <c r="I179" s="225"/>
      <c r="J179" s="225"/>
      <c r="K179" s="225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133</v>
      </c>
      <c r="AU179" s="233" t="s">
        <v>81</v>
      </c>
      <c r="AV179" s="13" t="s">
        <v>79</v>
      </c>
      <c r="AW179" s="13" t="s">
        <v>28</v>
      </c>
      <c r="AX179" s="13" t="s">
        <v>71</v>
      </c>
      <c r="AY179" s="233" t="s">
        <v>126</v>
      </c>
    </row>
    <row r="180" s="14" customFormat="1">
      <c r="A180" s="14"/>
      <c r="B180" s="234"/>
      <c r="C180" s="235"/>
      <c r="D180" s="226" t="s">
        <v>133</v>
      </c>
      <c r="E180" s="236" t="s">
        <v>1</v>
      </c>
      <c r="F180" s="237" t="s">
        <v>666</v>
      </c>
      <c r="G180" s="235"/>
      <c r="H180" s="238">
        <v>0.036999999999999998</v>
      </c>
      <c r="I180" s="235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3" t="s">
        <v>133</v>
      </c>
      <c r="AU180" s="243" t="s">
        <v>81</v>
      </c>
      <c r="AV180" s="14" t="s">
        <v>81</v>
      </c>
      <c r="AW180" s="14" t="s">
        <v>28</v>
      </c>
      <c r="AX180" s="14" t="s">
        <v>71</v>
      </c>
      <c r="AY180" s="243" t="s">
        <v>126</v>
      </c>
    </row>
    <row r="181" s="15" customFormat="1">
      <c r="A181" s="15"/>
      <c r="B181" s="244"/>
      <c r="C181" s="245"/>
      <c r="D181" s="226" t="s">
        <v>133</v>
      </c>
      <c r="E181" s="246" t="s">
        <v>1</v>
      </c>
      <c r="F181" s="247" t="s">
        <v>136</v>
      </c>
      <c r="G181" s="245"/>
      <c r="H181" s="248">
        <v>0.036999999999999998</v>
      </c>
      <c r="I181" s="245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3" t="s">
        <v>133</v>
      </c>
      <c r="AU181" s="253" t="s">
        <v>81</v>
      </c>
      <c r="AV181" s="15" t="s">
        <v>132</v>
      </c>
      <c r="AW181" s="15" t="s">
        <v>28</v>
      </c>
      <c r="AX181" s="15" t="s">
        <v>79</v>
      </c>
      <c r="AY181" s="253" t="s">
        <v>126</v>
      </c>
    </row>
    <row r="182" s="2" customFormat="1" ht="24.15" customHeight="1">
      <c r="A182" s="32"/>
      <c r="B182" s="33"/>
      <c r="C182" s="211" t="s">
        <v>163</v>
      </c>
      <c r="D182" s="211" t="s">
        <v>128</v>
      </c>
      <c r="E182" s="212" t="s">
        <v>667</v>
      </c>
      <c r="F182" s="213" t="s">
        <v>668</v>
      </c>
      <c r="G182" s="214" t="s">
        <v>644</v>
      </c>
      <c r="H182" s="215">
        <v>0.021999999999999999</v>
      </c>
      <c r="I182" s="216">
        <v>526300</v>
      </c>
      <c r="J182" s="216">
        <f>ROUND(I182*H182,2)</f>
        <v>11578.6</v>
      </c>
      <c r="K182" s="217"/>
      <c r="L182" s="38"/>
      <c r="M182" s="218" t="s">
        <v>1</v>
      </c>
      <c r="N182" s="219" t="s">
        <v>36</v>
      </c>
      <c r="O182" s="220">
        <v>0</v>
      </c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22" t="s">
        <v>132</v>
      </c>
      <c r="AT182" s="222" t="s">
        <v>128</v>
      </c>
      <c r="AU182" s="222" t="s">
        <v>81</v>
      </c>
      <c r="AY182" s="17" t="s">
        <v>126</v>
      </c>
      <c r="BE182" s="223">
        <f>IF(N182="základní",J182,0)</f>
        <v>11578.6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79</v>
      </c>
      <c r="BK182" s="223">
        <f>ROUND(I182*H182,2)</f>
        <v>11578.6</v>
      </c>
      <c r="BL182" s="17" t="s">
        <v>132</v>
      </c>
      <c r="BM182" s="222" t="s">
        <v>195</v>
      </c>
    </row>
    <row r="183" s="13" customFormat="1">
      <c r="A183" s="13"/>
      <c r="B183" s="224"/>
      <c r="C183" s="225"/>
      <c r="D183" s="226" t="s">
        <v>133</v>
      </c>
      <c r="E183" s="227" t="s">
        <v>1</v>
      </c>
      <c r="F183" s="228" t="s">
        <v>662</v>
      </c>
      <c r="G183" s="225"/>
      <c r="H183" s="227" t="s">
        <v>1</v>
      </c>
      <c r="I183" s="225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133</v>
      </c>
      <c r="AU183" s="233" t="s">
        <v>81</v>
      </c>
      <c r="AV183" s="13" t="s">
        <v>79</v>
      </c>
      <c r="AW183" s="13" t="s">
        <v>28</v>
      </c>
      <c r="AX183" s="13" t="s">
        <v>71</v>
      </c>
      <c r="AY183" s="233" t="s">
        <v>126</v>
      </c>
    </row>
    <row r="184" s="13" customFormat="1">
      <c r="A184" s="13"/>
      <c r="B184" s="224"/>
      <c r="C184" s="225"/>
      <c r="D184" s="226" t="s">
        <v>133</v>
      </c>
      <c r="E184" s="227" t="s">
        <v>1</v>
      </c>
      <c r="F184" s="228" t="s">
        <v>669</v>
      </c>
      <c r="G184" s="225"/>
      <c r="H184" s="227" t="s">
        <v>1</v>
      </c>
      <c r="I184" s="225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133</v>
      </c>
      <c r="AU184" s="233" t="s">
        <v>81</v>
      </c>
      <c r="AV184" s="13" t="s">
        <v>79</v>
      </c>
      <c r="AW184" s="13" t="s">
        <v>28</v>
      </c>
      <c r="AX184" s="13" t="s">
        <v>71</v>
      </c>
      <c r="AY184" s="233" t="s">
        <v>126</v>
      </c>
    </row>
    <row r="185" s="13" customFormat="1">
      <c r="A185" s="13"/>
      <c r="B185" s="224"/>
      <c r="C185" s="225"/>
      <c r="D185" s="226" t="s">
        <v>133</v>
      </c>
      <c r="E185" s="227" t="s">
        <v>1</v>
      </c>
      <c r="F185" s="228" t="s">
        <v>664</v>
      </c>
      <c r="G185" s="225"/>
      <c r="H185" s="227" t="s">
        <v>1</v>
      </c>
      <c r="I185" s="225"/>
      <c r="J185" s="225"/>
      <c r="K185" s="225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133</v>
      </c>
      <c r="AU185" s="233" t="s">
        <v>81</v>
      </c>
      <c r="AV185" s="13" t="s">
        <v>79</v>
      </c>
      <c r="AW185" s="13" t="s">
        <v>28</v>
      </c>
      <c r="AX185" s="13" t="s">
        <v>71</v>
      </c>
      <c r="AY185" s="233" t="s">
        <v>126</v>
      </c>
    </row>
    <row r="186" s="13" customFormat="1">
      <c r="A186" s="13"/>
      <c r="B186" s="224"/>
      <c r="C186" s="225"/>
      <c r="D186" s="226" t="s">
        <v>133</v>
      </c>
      <c r="E186" s="227" t="s">
        <v>1</v>
      </c>
      <c r="F186" s="228" t="s">
        <v>665</v>
      </c>
      <c r="G186" s="225"/>
      <c r="H186" s="227" t="s">
        <v>1</v>
      </c>
      <c r="I186" s="225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133</v>
      </c>
      <c r="AU186" s="233" t="s">
        <v>81</v>
      </c>
      <c r="AV186" s="13" t="s">
        <v>79</v>
      </c>
      <c r="AW186" s="13" t="s">
        <v>28</v>
      </c>
      <c r="AX186" s="13" t="s">
        <v>71</v>
      </c>
      <c r="AY186" s="233" t="s">
        <v>126</v>
      </c>
    </row>
    <row r="187" s="14" customFormat="1">
      <c r="A187" s="14"/>
      <c r="B187" s="234"/>
      <c r="C187" s="235"/>
      <c r="D187" s="226" t="s">
        <v>133</v>
      </c>
      <c r="E187" s="236" t="s">
        <v>1</v>
      </c>
      <c r="F187" s="237" t="s">
        <v>670</v>
      </c>
      <c r="G187" s="235"/>
      <c r="H187" s="238">
        <v>0.021999999999999999</v>
      </c>
      <c r="I187" s="235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133</v>
      </c>
      <c r="AU187" s="243" t="s">
        <v>81</v>
      </c>
      <c r="AV187" s="14" t="s">
        <v>81</v>
      </c>
      <c r="AW187" s="14" t="s">
        <v>28</v>
      </c>
      <c r="AX187" s="14" t="s">
        <v>71</v>
      </c>
      <c r="AY187" s="243" t="s">
        <v>126</v>
      </c>
    </row>
    <row r="188" s="15" customFormat="1">
      <c r="A188" s="15"/>
      <c r="B188" s="244"/>
      <c r="C188" s="245"/>
      <c r="D188" s="226" t="s">
        <v>133</v>
      </c>
      <c r="E188" s="246" t="s">
        <v>1</v>
      </c>
      <c r="F188" s="247" t="s">
        <v>136</v>
      </c>
      <c r="G188" s="245"/>
      <c r="H188" s="248">
        <v>0.021999999999999999</v>
      </c>
      <c r="I188" s="245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3" t="s">
        <v>133</v>
      </c>
      <c r="AU188" s="253" t="s">
        <v>81</v>
      </c>
      <c r="AV188" s="15" t="s">
        <v>132</v>
      </c>
      <c r="AW188" s="15" t="s">
        <v>28</v>
      </c>
      <c r="AX188" s="15" t="s">
        <v>79</v>
      </c>
      <c r="AY188" s="253" t="s">
        <v>126</v>
      </c>
    </row>
    <row r="189" s="2" customFormat="1" ht="24.15" customHeight="1">
      <c r="A189" s="32"/>
      <c r="B189" s="33"/>
      <c r="C189" s="254" t="s">
        <v>198</v>
      </c>
      <c r="D189" s="254" t="s">
        <v>191</v>
      </c>
      <c r="E189" s="255" t="s">
        <v>671</v>
      </c>
      <c r="F189" s="256" t="s">
        <v>672</v>
      </c>
      <c r="G189" s="257" t="s">
        <v>251</v>
      </c>
      <c r="H189" s="258">
        <v>37</v>
      </c>
      <c r="I189" s="259">
        <v>2920</v>
      </c>
      <c r="J189" s="259">
        <f>ROUND(I189*H189,2)</f>
        <v>108040</v>
      </c>
      <c r="K189" s="260"/>
      <c r="L189" s="261"/>
      <c r="M189" s="262" t="s">
        <v>1</v>
      </c>
      <c r="N189" s="263" t="s">
        <v>36</v>
      </c>
      <c r="O189" s="220">
        <v>0</v>
      </c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2" t="s">
        <v>150</v>
      </c>
      <c r="AT189" s="222" t="s">
        <v>191</v>
      </c>
      <c r="AU189" s="222" t="s">
        <v>81</v>
      </c>
      <c r="AY189" s="17" t="s">
        <v>126</v>
      </c>
      <c r="BE189" s="223">
        <f>IF(N189="základní",J189,0)</f>
        <v>108040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79</v>
      </c>
      <c r="BK189" s="223">
        <f>ROUND(I189*H189,2)</f>
        <v>108040</v>
      </c>
      <c r="BL189" s="17" t="s">
        <v>132</v>
      </c>
      <c r="BM189" s="222" t="s">
        <v>202</v>
      </c>
    </row>
    <row r="190" s="13" customFormat="1">
      <c r="A190" s="13"/>
      <c r="B190" s="224"/>
      <c r="C190" s="225"/>
      <c r="D190" s="226" t="s">
        <v>133</v>
      </c>
      <c r="E190" s="227" t="s">
        <v>1</v>
      </c>
      <c r="F190" s="228" t="s">
        <v>673</v>
      </c>
      <c r="G190" s="225"/>
      <c r="H190" s="227" t="s">
        <v>1</v>
      </c>
      <c r="I190" s="225"/>
      <c r="J190" s="225"/>
      <c r="K190" s="225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133</v>
      </c>
      <c r="AU190" s="233" t="s">
        <v>81</v>
      </c>
      <c r="AV190" s="13" t="s">
        <v>79</v>
      </c>
      <c r="AW190" s="13" t="s">
        <v>28</v>
      </c>
      <c r="AX190" s="13" t="s">
        <v>71</v>
      </c>
      <c r="AY190" s="233" t="s">
        <v>126</v>
      </c>
    </row>
    <row r="191" s="14" customFormat="1">
      <c r="A191" s="14"/>
      <c r="B191" s="234"/>
      <c r="C191" s="235"/>
      <c r="D191" s="226" t="s">
        <v>133</v>
      </c>
      <c r="E191" s="236" t="s">
        <v>1</v>
      </c>
      <c r="F191" s="237" t="s">
        <v>356</v>
      </c>
      <c r="G191" s="235"/>
      <c r="H191" s="238">
        <v>37</v>
      </c>
      <c r="I191" s="235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133</v>
      </c>
      <c r="AU191" s="243" t="s">
        <v>81</v>
      </c>
      <c r="AV191" s="14" t="s">
        <v>81</v>
      </c>
      <c r="AW191" s="14" t="s">
        <v>28</v>
      </c>
      <c r="AX191" s="14" t="s">
        <v>71</v>
      </c>
      <c r="AY191" s="243" t="s">
        <v>126</v>
      </c>
    </row>
    <row r="192" s="15" customFormat="1">
      <c r="A192" s="15"/>
      <c r="B192" s="244"/>
      <c r="C192" s="245"/>
      <c r="D192" s="226" t="s">
        <v>133</v>
      </c>
      <c r="E192" s="246" t="s">
        <v>1</v>
      </c>
      <c r="F192" s="247" t="s">
        <v>136</v>
      </c>
      <c r="G192" s="245"/>
      <c r="H192" s="248">
        <v>37</v>
      </c>
      <c r="I192" s="245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3" t="s">
        <v>133</v>
      </c>
      <c r="AU192" s="253" t="s">
        <v>81</v>
      </c>
      <c r="AV192" s="15" t="s">
        <v>132</v>
      </c>
      <c r="AW192" s="15" t="s">
        <v>28</v>
      </c>
      <c r="AX192" s="15" t="s">
        <v>79</v>
      </c>
      <c r="AY192" s="253" t="s">
        <v>126</v>
      </c>
    </row>
    <row r="193" s="2" customFormat="1" ht="24.15" customHeight="1">
      <c r="A193" s="32"/>
      <c r="B193" s="33"/>
      <c r="C193" s="254" t="s">
        <v>168</v>
      </c>
      <c r="D193" s="254" t="s">
        <v>191</v>
      </c>
      <c r="E193" s="255" t="s">
        <v>674</v>
      </c>
      <c r="F193" s="256" t="s">
        <v>675</v>
      </c>
      <c r="G193" s="257" t="s">
        <v>251</v>
      </c>
      <c r="H193" s="258">
        <v>428</v>
      </c>
      <c r="I193" s="259">
        <v>74.5</v>
      </c>
      <c r="J193" s="259">
        <f>ROUND(I193*H193,2)</f>
        <v>31886</v>
      </c>
      <c r="K193" s="260"/>
      <c r="L193" s="261"/>
      <c r="M193" s="262" t="s">
        <v>1</v>
      </c>
      <c r="N193" s="263" t="s">
        <v>36</v>
      </c>
      <c r="O193" s="220">
        <v>0</v>
      </c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22" t="s">
        <v>150</v>
      </c>
      <c r="AT193" s="222" t="s">
        <v>191</v>
      </c>
      <c r="AU193" s="222" t="s">
        <v>81</v>
      </c>
      <c r="AY193" s="17" t="s">
        <v>126</v>
      </c>
      <c r="BE193" s="223">
        <f>IF(N193="základní",J193,0)</f>
        <v>31886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79</v>
      </c>
      <c r="BK193" s="223">
        <f>ROUND(I193*H193,2)</f>
        <v>31886</v>
      </c>
      <c r="BL193" s="17" t="s">
        <v>132</v>
      </c>
      <c r="BM193" s="222" t="s">
        <v>207</v>
      </c>
    </row>
    <row r="194" s="13" customFormat="1">
      <c r="A194" s="13"/>
      <c r="B194" s="224"/>
      <c r="C194" s="225"/>
      <c r="D194" s="226" t="s">
        <v>133</v>
      </c>
      <c r="E194" s="227" t="s">
        <v>1</v>
      </c>
      <c r="F194" s="228" t="s">
        <v>676</v>
      </c>
      <c r="G194" s="225"/>
      <c r="H194" s="227" t="s">
        <v>1</v>
      </c>
      <c r="I194" s="225"/>
      <c r="J194" s="225"/>
      <c r="K194" s="225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133</v>
      </c>
      <c r="AU194" s="233" t="s">
        <v>81</v>
      </c>
      <c r="AV194" s="13" t="s">
        <v>79</v>
      </c>
      <c r="AW194" s="13" t="s">
        <v>28</v>
      </c>
      <c r="AX194" s="13" t="s">
        <v>71</v>
      </c>
      <c r="AY194" s="233" t="s">
        <v>126</v>
      </c>
    </row>
    <row r="195" s="14" customFormat="1">
      <c r="A195" s="14"/>
      <c r="B195" s="234"/>
      <c r="C195" s="235"/>
      <c r="D195" s="226" t="s">
        <v>133</v>
      </c>
      <c r="E195" s="236" t="s">
        <v>1</v>
      </c>
      <c r="F195" s="237" t="s">
        <v>677</v>
      </c>
      <c r="G195" s="235"/>
      <c r="H195" s="238">
        <v>428</v>
      </c>
      <c r="I195" s="235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133</v>
      </c>
      <c r="AU195" s="243" t="s">
        <v>81</v>
      </c>
      <c r="AV195" s="14" t="s">
        <v>81</v>
      </c>
      <c r="AW195" s="14" t="s">
        <v>28</v>
      </c>
      <c r="AX195" s="14" t="s">
        <v>71</v>
      </c>
      <c r="AY195" s="243" t="s">
        <v>126</v>
      </c>
    </row>
    <row r="196" s="15" customFormat="1">
      <c r="A196" s="15"/>
      <c r="B196" s="244"/>
      <c r="C196" s="245"/>
      <c r="D196" s="226" t="s">
        <v>133</v>
      </c>
      <c r="E196" s="246" t="s">
        <v>1</v>
      </c>
      <c r="F196" s="247" t="s">
        <v>136</v>
      </c>
      <c r="G196" s="245"/>
      <c r="H196" s="248">
        <v>428</v>
      </c>
      <c r="I196" s="245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3" t="s">
        <v>133</v>
      </c>
      <c r="AU196" s="253" t="s">
        <v>81</v>
      </c>
      <c r="AV196" s="15" t="s">
        <v>132</v>
      </c>
      <c r="AW196" s="15" t="s">
        <v>28</v>
      </c>
      <c r="AX196" s="15" t="s">
        <v>79</v>
      </c>
      <c r="AY196" s="253" t="s">
        <v>126</v>
      </c>
    </row>
    <row r="197" s="2" customFormat="1" ht="24.15" customHeight="1">
      <c r="A197" s="32"/>
      <c r="B197" s="33"/>
      <c r="C197" s="211" t="s">
        <v>172</v>
      </c>
      <c r="D197" s="211" t="s">
        <v>128</v>
      </c>
      <c r="E197" s="212" t="s">
        <v>678</v>
      </c>
      <c r="F197" s="213" t="s">
        <v>679</v>
      </c>
      <c r="G197" s="214" t="s">
        <v>251</v>
      </c>
      <c r="H197" s="215">
        <v>6</v>
      </c>
      <c r="I197" s="216">
        <v>85.299999999999997</v>
      </c>
      <c r="J197" s="216">
        <f>ROUND(I197*H197,2)</f>
        <v>511.80000000000001</v>
      </c>
      <c r="K197" s="217"/>
      <c r="L197" s="38"/>
      <c r="M197" s="218" t="s">
        <v>1</v>
      </c>
      <c r="N197" s="219" t="s">
        <v>36</v>
      </c>
      <c r="O197" s="220">
        <v>0</v>
      </c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2" t="s">
        <v>132</v>
      </c>
      <c r="AT197" s="222" t="s">
        <v>128</v>
      </c>
      <c r="AU197" s="222" t="s">
        <v>81</v>
      </c>
      <c r="AY197" s="17" t="s">
        <v>126</v>
      </c>
      <c r="BE197" s="223">
        <f>IF(N197="základní",J197,0)</f>
        <v>511.80000000000001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79</v>
      </c>
      <c r="BK197" s="223">
        <f>ROUND(I197*H197,2)</f>
        <v>511.80000000000001</v>
      </c>
      <c r="BL197" s="17" t="s">
        <v>132</v>
      </c>
      <c r="BM197" s="222" t="s">
        <v>217</v>
      </c>
    </row>
    <row r="198" s="13" customFormat="1">
      <c r="A198" s="13"/>
      <c r="B198" s="224"/>
      <c r="C198" s="225"/>
      <c r="D198" s="226" t="s">
        <v>133</v>
      </c>
      <c r="E198" s="227" t="s">
        <v>1</v>
      </c>
      <c r="F198" s="228" t="s">
        <v>680</v>
      </c>
      <c r="G198" s="225"/>
      <c r="H198" s="227" t="s">
        <v>1</v>
      </c>
      <c r="I198" s="225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133</v>
      </c>
      <c r="AU198" s="233" t="s">
        <v>81</v>
      </c>
      <c r="AV198" s="13" t="s">
        <v>79</v>
      </c>
      <c r="AW198" s="13" t="s">
        <v>28</v>
      </c>
      <c r="AX198" s="13" t="s">
        <v>71</v>
      </c>
      <c r="AY198" s="233" t="s">
        <v>126</v>
      </c>
    </row>
    <row r="199" s="14" customFormat="1">
      <c r="A199" s="14"/>
      <c r="B199" s="234"/>
      <c r="C199" s="235"/>
      <c r="D199" s="226" t="s">
        <v>133</v>
      </c>
      <c r="E199" s="236" t="s">
        <v>1</v>
      </c>
      <c r="F199" s="237" t="s">
        <v>681</v>
      </c>
      <c r="G199" s="235"/>
      <c r="H199" s="238">
        <v>6</v>
      </c>
      <c r="I199" s="235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133</v>
      </c>
      <c r="AU199" s="243" t="s">
        <v>81</v>
      </c>
      <c r="AV199" s="14" t="s">
        <v>81</v>
      </c>
      <c r="AW199" s="14" t="s">
        <v>28</v>
      </c>
      <c r="AX199" s="14" t="s">
        <v>71</v>
      </c>
      <c r="AY199" s="243" t="s">
        <v>126</v>
      </c>
    </row>
    <row r="200" s="15" customFormat="1">
      <c r="A200" s="15"/>
      <c r="B200" s="244"/>
      <c r="C200" s="245"/>
      <c r="D200" s="226" t="s">
        <v>133</v>
      </c>
      <c r="E200" s="246" t="s">
        <v>1</v>
      </c>
      <c r="F200" s="247" t="s">
        <v>136</v>
      </c>
      <c r="G200" s="245"/>
      <c r="H200" s="248">
        <v>6</v>
      </c>
      <c r="I200" s="245"/>
      <c r="J200" s="245"/>
      <c r="K200" s="245"/>
      <c r="L200" s="249"/>
      <c r="M200" s="250"/>
      <c r="N200" s="251"/>
      <c r="O200" s="251"/>
      <c r="P200" s="251"/>
      <c r="Q200" s="251"/>
      <c r="R200" s="251"/>
      <c r="S200" s="251"/>
      <c r="T200" s="25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3" t="s">
        <v>133</v>
      </c>
      <c r="AU200" s="253" t="s">
        <v>81</v>
      </c>
      <c r="AV200" s="15" t="s">
        <v>132</v>
      </c>
      <c r="AW200" s="15" t="s">
        <v>28</v>
      </c>
      <c r="AX200" s="15" t="s">
        <v>79</v>
      </c>
      <c r="AY200" s="253" t="s">
        <v>126</v>
      </c>
    </row>
    <row r="201" s="2" customFormat="1" ht="24.15" customHeight="1">
      <c r="A201" s="32"/>
      <c r="B201" s="33"/>
      <c r="C201" s="211" t="s">
        <v>220</v>
      </c>
      <c r="D201" s="211" t="s">
        <v>128</v>
      </c>
      <c r="E201" s="212" t="s">
        <v>682</v>
      </c>
      <c r="F201" s="213" t="s">
        <v>683</v>
      </c>
      <c r="G201" s="214" t="s">
        <v>251</v>
      </c>
      <c r="H201" s="215">
        <v>6</v>
      </c>
      <c r="I201" s="216">
        <v>80.900000000000006</v>
      </c>
      <c r="J201" s="216">
        <f>ROUND(I201*H201,2)</f>
        <v>485.39999999999998</v>
      </c>
      <c r="K201" s="217"/>
      <c r="L201" s="38"/>
      <c r="M201" s="218" t="s">
        <v>1</v>
      </c>
      <c r="N201" s="219" t="s">
        <v>36</v>
      </c>
      <c r="O201" s="220">
        <v>0</v>
      </c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22" t="s">
        <v>132</v>
      </c>
      <c r="AT201" s="222" t="s">
        <v>128</v>
      </c>
      <c r="AU201" s="222" t="s">
        <v>81</v>
      </c>
      <c r="AY201" s="17" t="s">
        <v>126</v>
      </c>
      <c r="BE201" s="223">
        <f>IF(N201="základní",J201,0)</f>
        <v>485.39999999999998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79</v>
      </c>
      <c r="BK201" s="223">
        <f>ROUND(I201*H201,2)</f>
        <v>485.39999999999998</v>
      </c>
      <c r="BL201" s="17" t="s">
        <v>132</v>
      </c>
      <c r="BM201" s="222" t="s">
        <v>223</v>
      </c>
    </row>
    <row r="202" s="13" customFormat="1">
      <c r="A202" s="13"/>
      <c r="B202" s="224"/>
      <c r="C202" s="225"/>
      <c r="D202" s="226" t="s">
        <v>133</v>
      </c>
      <c r="E202" s="227" t="s">
        <v>1</v>
      </c>
      <c r="F202" s="228" t="s">
        <v>680</v>
      </c>
      <c r="G202" s="225"/>
      <c r="H202" s="227" t="s">
        <v>1</v>
      </c>
      <c r="I202" s="225"/>
      <c r="J202" s="225"/>
      <c r="K202" s="225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133</v>
      </c>
      <c r="AU202" s="233" t="s">
        <v>81</v>
      </c>
      <c r="AV202" s="13" t="s">
        <v>79</v>
      </c>
      <c r="AW202" s="13" t="s">
        <v>28</v>
      </c>
      <c r="AX202" s="13" t="s">
        <v>71</v>
      </c>
      <c r="AY202" s="233" t="s">
        <v>126</v>
      </c>
    </row>
    <row r="203" s="14" customFormat="1">
      <c r="A203" s="14"/>
      <c r="B203" s="234"/>
      <c r="C203" s="235"/>
      <c r="D203" s="226" t="s">
        <v>133</v>
      </c>
      <c r="E203" s="236" t="s">
        <v>1</v>
      </c>
      <c r="F203" s="237" t="s">
        <v>681</v>
      </c>
      <c r="G203" s="235"/>
      <c r="H203" s="238">
        <v>6</v>
      </c>
      <c r="I203" s="235"/>
      <c r="J203" s="235"/>
      <c r="K203" s="235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133</v>
      </c>
      <c r="AU203" s="243" t="s">
        <v>81</v>
      </c>
      <c r="AV203" s="14" t="s">
        <v>81</v>
      </c>
      <c r="AW203" s="14" t="s">
        <v>28</v>
      </c>
      <c r="AX203" s="14" t="s">
        <v>71</v>
      </c>
      <c r="AY203" s="243" t="s">
        <v>126</v>
      </c>
    </row>
    <row r="204" s="15" customFormat="1">
      <c r="A204" s="15"/>
      <c r="B204" s="244"/>
      <c r="C204" s="245"/>
      <c r="D204" s="226" t="s">
        <v>133</v>
      </c>
      <c r="E204" s="246" t="s">
        <v>1</v>
      </c>
      <c r="F204" s="247" t="s">
        <v>136</v>
      </c>
      <c r="G204" s="245"/>
      <c r="H204" s="248">
        <v>6</v>
      </c>
      <c r="I204" s="245"/>
      <c r="J204" s="245"/>
      <c r="K204" s="245"/>
      <c r="L204" s="249"/>
      <c r="M204" s="250"/>
      <c r="N204" s="251"/>
      <c r="O204" s="251"/>
      <c r="P204" s="251"/>
      <c r="Q204" s="251"/>
      <c r="R204" s="251"/>
      <c r="S204" s="251"/>
      <c r="T204" s="25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3" t="s">
        <v>133</v>
      </c>
      <c r="AU204" s="253" t="s">
        <v>81</v>
      </c>
      <c r="AV204" s="15" t="s">
        <v>132</v>
      </c>
      <c r="AW204" s="15" t="s">
        <v>28</v>
      </c>
      <c r="AX204" s="15" t="s">
        <v>79</v>
      </c>
      <c r="AY204" s="253" t="s">
        <v>126</v>
      </c>
    </row>
    <row r="205" s="2" customFormat="1" ht="14.4" customHeight="1">
      <c r="A205" s="32"/>
      <c r="B205" s="33"/>
      <c r="C205" s="254" t="s">
        <v>179</v>
      </c>
      <c r="D205" s="254" t="s">
        <v>191</v>
      </c>
      <c r="E205" s="255" t="s">
        <v>684</v>
      </c>
      <c r="F205" s="256" t="s">
        <v>685</v>
      </c>
      <c r="G205" s="257" t="s">
        <v>251</v>
      </c>
      <c r="H205" s="258">
        <v>6</v>
      </c>
      <c r="I205" s="259">
        <v>749</v>
      </c>
      <c r="J205" s="259">
        <f>ROUND(I205*H205,2)</f>
        <v>4494</v>
      </c>
      <c r="K205" s="260"/>
      <c r="L205" s="261"/>
      <c r="M205" s="262" t="s">
        <v>1</v>
      </c>
      <c r="N205" s="263" t="s">
        <v>36</v>
      </c>
      <c r="O205" s="220">
        <v>0</v>
      </c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22" t="s">
        <v>150</v>
      </c>
      <c r="AT205" s="222" t="s">
        <v>191</v>
      </c>
      <c r="AU205" s="222" t="s">
        <v>81</v>
      </c>
      <c r="AY205" s="17" t="s">
        <v>126</v>
      </c>
      <c r="BE205" s="223">
        <f>IF(N205="základní",J205,0)</f>
        <v>4494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79</v>
      </c>
      <c r="BK205" s="223">
        <f>ROUND(I205*H205,2)</f>
        <v>4494</v>
      </c>
      <c r="BL205" s="17" t="s">
        <v>132</v>
      </c>
      <c r="BM205" s="222" t="s">
        <v>229</v>
      </c>
    </row>
    <row r="206" s="13" customFormat="1">
      <c r="A206" s="13"/>
      <c r="B206" s="224"/>
      <c r="C206" s="225"/>
      <c r="D206" s="226" t="s">
        <v>133</v>
      </c>
      <c r="E206" s="227" t="s">
        <v>1</v>
      </c>
      <c r="F206" s="228" t="s">
        <v>680</v>
      </c>
      <c r="G206" s="225"/>
      <c r="H206" s="227" t="s">
        <v>1</v>
      </c>
      <c r="I206" s="225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133</v>
      </c>
      <c r="AU206" s="233" t="s">
        <v>81</v>
      </c>
      <c r="AV206" s="13" t="s">
        <v>79</v>
      </c>
      <c r="AW206" s="13" t="s">
        <v>28</v>
      </c>
      <c r="AX206" s="13" t="s">
        <v>71</v>
      </c>
      <c r="AY206" s="233" t="s">
        <v>126</v>
      </c>
    </row>
    <row r="207" s="14" customFormat="1">
      <c r="A207" s="14"/>
      <c r="B207" s="234"/>
      <c r="C207" s="235"/>
      <c r="D207" s="226" t="s">
        <v>133</v>
      </c>
      <c r="E207" s="236" t="s">
        <v>1</v>
      </c>
      <c r="F207" s="237" t="s">
        <v>681</v>
      </c>
      <c r="G207" s="235"/>
      <c r="H207" s="238">
        <v>6</v>
      </c>
      <c r="I207" s="235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133</v>
      </c>
      <c r="AU207" s="243" t="s">
        <v>81</v>
      </c>
      <c r="AV207" s="14" t="s">
        <v>81</v>
      </c>
      <c r="AW207" s="14" t="s">
        <v>28</v>
      </c>
      <c r="AX207" s="14" t="s">
        <v>71</v>
      </c>
      <c r="AY207" s="243" t="s">
        <v>126</v>
      </c>
    </row>
    <row r="208" s="15" customFormat="1">
      <c r="A208" s="15"/>
      <c r="B208" s="244"/>
      <c r="C208" s="245"/>
      <c r="D208" s="226" t="s">
        <v>133</v>
      </c>
      <c r="E208" s="246" t="s">
        <v>1</v>
      </c>
      <c r="F208" s="247" t="s">
        <v>136</v>
      </c>
      <c r="G208" s="245"/>
      <c r="H208" s="248">
        <v>6</v>
      </c>
      <c r="I208" s="245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3" t="s">
        <v>133</v>
      </c>
      <c r="AU208" s="253" t="s">
        <v>81</v>
      </c>
      <c r="AV208" s="15" t="s">
        <v>132</v>
      </c>
      <c r="AW208" s="15" t="s">
        <v>28</v>
      </c>
      <c r="AX208" s="15" t="s">
        <v>79</v>
      </c>
      <c r="AY208" s="253" t="s">
        <v>126</v>
      </c>
    </row>
    <row r="209" s="2" customFormat="1" ht="24.15" customHeight="1">
      <c r="A209" s="32"/>
      <c r="B209" s="33"/>
      <c r="C209" s="211" t="s">
        <v>231</v>
      </c>
      <c r="D209" s="211" t="s">
        <v>128</v>
      </c>
      <c r="E209" s="212" t="s">
        <v>686</v>
      </c>
      <c r="F209" s="213" t="s">
        <v>687</v>
      </c>
      <c r="G209" s="214" t="s">
        <v>251</v>
      </c>
      <c r="H209" s="215">
        <v>3</v>
      </c>
      <c r="I209" s="216">
        <v>453</v>
      </c>
      <c r="J209" s="216">
        <f>ROUND(I209*H209,2)</f>
        <v>1359</v>
      </c>
      <c r="K209" s="217"/>
      <c r="L209" s="38"/>
      <c r="M209" s="218" t="s">
        <v>1</v>
      </c>
      <c r="N209" s="219" t="s">
        <v>36</v>
      </c>
      <c r="O209" s="220">
        <v>0</v>
      </c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22" t="s">
        <v>132</v>
      </c>
      <c r="AT209" s="222" t="s">
        <v>128</v>
      </c>
      <c r="AU209" s="222" t="s">
        <v>81</v>
      </c>
      <c r="AY209" s="17" t="s">
        <v>126</v>
      </c>
      <c r="BE209" s="223">
        <f>IF(N209="základní",J209,0)</f>
        <v>1359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79</v>
      </c>
      <c r="BK209" s="223">
        <f>ROUND(I209*H209,2)</f>
        <v>1359</v>
      </c>
      <c r="BL209" s="17" t="s">
        <v>132</v>
      </c>
      <c r="BM209" s="222" t="s">
        <v>234</v>
      </c>
    </row>
    <row r="210" s="13" customFormat="1">
      <c r="A210" s="13"/>
      <c r="B210" s="224"/>
      <c r="C210" s="225"/>
      <c r="D210" s="226" t="s">
        <v>133</v>
      </c>
      <c r="E210" s="227" t="s">
        <v>1</v>
      </c>
      <c r="F210" s="228" t="s">
        <v>688</v>
      </c>
      <c r="G210" s="225"/>
      <c r="H210" s="227" t="s">
        <v>1</v>
      </c>
      <c r="I210" s="225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133</v>
      </c>
      <c r="AU210" s="233" t="s">
        <v>81</v>
      </c>
      <c r="AV210" s="13" t="s">
        <v>79</v>
      </c>
      <c r="AW210" s="13" t="s">
        <v>28</v>
      </c>
      <c r="AX210" s="13" t="s">
        <v>71</v>
      </c>
      <c r="AY210" s="233" t="s">
        <v>126</v>
      </c>
    </row>
    <row r="211" s="14" customFormat="1">
      <c r="A211" s="14"/>
      <c r="B211" s="234"/>
      <c r="C211" s="235"/>
      <c r="D211" s="226" t="s">
        <v>133</v>
      </c>
      <c r="E211" s="236" t="s">
        <v>1</v>
      </c>
      <c r="F211" s="237" t="s">
        <v>142</v>
      </c>
      <c r="G211" s="235"/>
      <c r="H211" s="238">
        <v>3</v>
      </c>
      <c r="I211" s="235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133</v>
      </c>
      <c r="AU211" s="243" t="s">
        <v>81</v>
      </c>
      <c r="AV211" s="14" t="s">
        <v>81</v>
      </c>
      <c r="AW211" s="14" t="s">
        <v>28</v>
      </c>
      <c r="AX211" s="14" t="s">
        <v>71</v>
      </c>
      <c r="AY211" s="243" t="s">
        <v>126</v>
      </c>
    </row>
    <row r="212" s="15" customFormat="1">
      <c r="A212" s="15"/>
      <c r="B212" s="244"/>
      <c r="C212" s="245"/>
      <c r="D212" s="226" t="s">
        <v>133</v>
      </c>
      <c r="E212" s="246" t="s">
        <v>1</v>
      </c>
      <c r="F212" s="247" t="s">
        <v>136</v>
      </c>
      <c r="G212" s="245"/>
      <c r="H212" s="248">
        <v>3</v>
      </c>
      <c r="I212" s="245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3" t="s">
        <v>133</v>
      </c>
      <c r="AU212" s="253" t="s">
        <v>81</v>
      </c>
      <c r="AV212" s="15" t="s">
        <v>132</v>
      </c>
      <c r="AW212" s="15" t="s">
        <v>28</v>
      </c>
      <c r="AX212" s="15" t="s">
        <v>79</v>
      </c>
      <c r="AY212" s="253" t="s">
        <v>126</v>
      </c>
    </row>
    <row r="213" s="2" customFormat="1" ht="24.15" customHeight="1">
      <c r="A213" s="32"/>
      <c r="B213" s="33"/>
      <c r="C213" s="254" t="s">
        <v>183</v>
      </c>
      <c r="D213" s="254" t="s">
        <v>191</v>
      </c>
      <c r="E213" s="255" t="s">
        <v>689</v>
      </c>
      <c r="F213" s="256" t="s">
        <v>690</v>
      </c>
      <c r="G213" s="257" t="s">
        <v>251</v>
      </c>
      <c r="H213" s="258">
        <v>3</v>
      </c>
      <c r="I213" s="259">
        <v>258100</v>
      </c>
      <c r="J213" s="259">
        <f>ROUND(I213*H213,2)</f>
        <v>774300</v>
      </c>
      <c r="K213" s="260"/>
      <c r="L213" s="261"/>
      <c r="M213" s="262" t="s">
        <v>1</v>
      </c>
      <c r="N213" s="263" t="s">
        <v>36</v>
      </c>
      <c r="O213" s="220">
        <v>0</v>
      </c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2" t="s">
        <v>150</v>
      </c>
      <c r="AT213" s="222" t="s">
        <v>191</v>
      </c>
      <c r="AU213" s="222" t="s">
        <v>81</v>
      </c>
      <c r="AY213" s="17" t="s">
        <v>126</v>
      </c>
      <c r="BE213" s="223">
        <f>IF(N213="základní",J213,0)</f>
        <v>774300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79</v>
      </c>
      <c r="BK213" s="223">
        <f>ROUND(I213*H213,2)</f>
        <v>774300</v>
      </c>
      <c r="BL213" s="17" t="s">
        <v>132</v>
      </c>
      <c r="BM213" s="222" t="s">
        <v>238</v>
      </c>
    </row>
    <row r="214" s="2" customFormat="1" ht="24.15" customHeight="1">
      <c r="A214" s="32"/>
      <c r="B214" s="33"/>
      <c r="C214" s="211" t="s">
        <v>7</v>
      </c>
      <c r="D214" s="211" t="s">
        <v>128</v>
      </c>
      <c r="E214" s="212" t="s">
        <v>691</v>
      </c>
      <c r="F214" s="213" t="s">
        <v>692</v>
      </c>
      <c r="G214" s="214" t="s">
        <v>644</v>
      </c>
      <c r="H214" s="215">
        <v>0.068000000000000005</v>
      </c>
      <c r="I214" s="216">
        <v>91700</v>
      </c>
      <c r="J214" s="216">
        <f>ROUND(I214*H214,2)</f>
        <v>6235.6000000000004</v>
      </c>
      <c r="K214" s="217"/>
      <c r="L214" s="38"/>
      <c r="M214" s="218" t="s">
        <v>1</v>
      </c>
      <c r="N214" s="219" t="s">
        <v>36</v>
      </c>
      <c r="O214" s="220">
        <v>0</v>
      </c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2" t="s">
        <v>132</v>
      </c>
      <c r="AT214" s="222" t="s">
        <v>128</v>
      </c>
      <c r="AU214" s="222" t="s">
        <v>81</v>
      </c>
      <c r="AY214" s="17" t="s">
        <v>126</v>
      </c>
      <c r="BE214" s="223">
        <f>IF(N214="základní",J214,0)</f>
        <v>6235.6000000000004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79</v>
      </c>
      <c r="BK214" s="223">
        <f>ROUND(I214*H214,2)</f>
        <v>6235.6000000000004</v>
      </c>
      <c r="BL214" s="17" t="s">
        <v>132</v>
      </c>
      <c r="BM214" s="222" t="s">
        <v>242</v>
      </c>
    </row>
    <row r="215" s="13" customFormat="1">
      <c r="A215" s="13"/>
      <c r="B215" s="224"/>
      <c r="C215" s="225"/>
      <c r="D215" s="226" t="s">
        <v>133</v>
      </c>
      <c r="E215" s="227" t="s">
        <v>1</v>
      </c>
      <c r="F215" s="228" t="s">
        <v>633</v>
      </c>
      <c r="G215" s="225"/>
      <c r="H215" s="227" t="s">
        <v>1</v>
      </c>
      <c r="I215" s="225"/>
      <c r="J215" s="225"/>
      <c r="K215" s="225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133</v>
      </c>
      <c r="AU215" s="233" t="s">
        <v>81</v>
      </c>
      <c r="AV215" s="13" t="s">
        <v>79</v>
      </c>
      <c r="AW215" s="13" t="s">
        <v>28</v>
      </c>
      <c r="AX215" s="13" t="s">
        <v>71</v>
      </c>
      <c r="AY215" s="233" t="s">
        <v>126</v>
      </c>
    </row>
    <row r="216" s="13" customFormat="1">
      <c r="A216" s="13"/>
      <c r="B216" s="224"/>
      <c r="C216" s="225"/>
      <c r="D216" s="226" t="s">
        <v>133</v>
      </c>
      <c r="E216" s="227" t="s">
        <v>1</v>
      </c>
      <c r="F216" s="228" t="s">
        <v>693</v>
      </c>
      <c r="G216" s="225"/>
      <c r="H216" s="227" t="s">
        <v>1</v>
      </c>
      <c r="I216" s="225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133</v>
      </c>
      <c r="AU216" s="233" t="s">
        <v>81</v>
      </c>
      <c r="AV216" s="13" t="s">
        <v>79</v>
      </c>
      <c r="AW216" s="13" t="s">
        <v>28</v>
      </c>
      <c r="AX216" s="13" t="s">
        <v>71</v>
      </c>
      <c r="AY216" s="233" t="s">
        <v>126</v>
      </c>
    </row>
    <row r="217" s="14" customFormat="1">
      <c r="A217" s="14"/>
      <c r="B217" s="234"/>
      <c r="C217" s="235"/>
      <c r="D217" s="226" t="s">
        <v>133</v>
      </c>
      <c r="E217" s="236" t="s">
        <v>1</v>
      </c>
      <c r="F217" s="237" t="s">
        <v>694</v>
      </c>
      <c r="G217" s="235"/>
      <c r="H217" s="238">
        <v>0.068000000000000005</v>
      </c>
      <c r="I217" s="235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133</v>
      </c>
      <c r="AU217" s="243" t="s">
        <v>81</v>
      </c>
      <c r="AV217" s="14" t="s">
        <v>81</v>
      </c>
      <c r="AW217" s="14" t="s">
        <v>28</v>
      </c>
      <c r="AX217" s="14" t="s">
        <v>71</v>
      </c>
      <c r="AY217" s="243" t="s">
        <v>126</v>
      </c>
    </row>
    <row r="218" s="15" customFormat="1">
      <c r="A218" s="15"/>
      <c r="B218" s="244"/>
      <c r="C218" s="245"/>
      <c r="D218" s="226" t="s">
        <v>133</v>
      </c>
      <c r="E218" s="246" t="s">
        <v>1</v>
      </c>
      <c r="F218" s="247" t="s">
        <v>136</v>
      </c>
      <c r="G218" s="245"/>
      <c r="H218" s="248">
        <v>0.068000000000000005</v>
      </c>
      <c r="I218" s="245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3" t="s">
        <v>133</v>
      </c>
      <c r="AU218" s="253" t="s">
        <v>81</v>
      </c>
      <c r="AV218" s="15" t="s">
        <v>132</v>
      </c>
      <c r="AW218" s="15" t="s">
        <v>28</v>
      </c>
      <c r="AX218" s="15" t="s">
        <v>79</v>
      </c>
      <c r="AY218" s="253" t="s">
        <v>126</v>
      </c>
    </row>
    <row r="219" s="2" customFormat="1" ht="24.15" customHeight="1">
      <c r="A219" s="32"/>
      <c r="B219" s="33"/>
      <c r="C219" s="211" t="s">
        <v>189</v>
      </c>
      <c r="D219" s="211" t="s">
        <v>128</v>
      </c>
      <c r="E219" s="212" t="s">
        <v>695</v>
      </c>
      <c r="F219" s="213" t="s">
        <v>696</v>
      </c>
      <c r="G219" s="214" t="s">
        <v>644</v>
      </c>
      <c r="H219" s="215">
        <v>0.13600000000000001</v>
      </c>
      <c r="I219" s="216">
        <v>100900</v>
      </c>
      <c r="J219" s="216">
        <f>ROUND(I219*H219,2)</f>
        <v>13722.4</v>
      </c>
      <c r="K219" s="217"/>
      <c r="L219" s="38"/>
      <c r="M219" s="218" t="s">
        <v>1</v>
      </c>
      <c r="N219" s="219" t="s">
        <v>36</v>
      </c>
      <c r="O219" s="220">
        <v>0</v>
      </c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2" t="s">
        <v>132</v>
      </c>
      <c r="AT219" s="222" t="s">
        <v>128</v>
      </c>
      <c r="AU219" s="222" t="s">
        <v>81</v>
      </c>
      <c r="AY219" s="17" t="s">
        <v>126</v>
      </c>
      <c r="BE219" s="223">
        <f>IF(N219="základní",J219,0)</f>
        <v>13722.4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79</v>
      </c>
      <c r="BK219" s="223">
        <f>ROUND(I219*H219,2)</f>
        <v>13722.4</v>
      </c>
      <c r="BL219" s="17" t="s">
        <v>132</v>
      </c>
      <c r="BM219" s="222" t="s">
        <v>246</v>
      </c>
    </row>
    <row r="220" s="13" customFormat="1">
      <c r="A220" s="13"/>
      <c r="B220" s="224"/>
      <c r="C220" s="225"/>
      <c r="D220" s="226" t="s">
        <v>133</v>
      </c>
      <c r="E220" s="227" t="s">
        <v>1</v>
      </c>
      <c r="F220" s="228" t="s">
        <v>697</v>
      </c>
      <c r="G220" s="225"/>
      <c r="H220" s="227" t="s">
        <v>1</v>
      </c>
      <c r="I220" s="225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133</v>
      </c>
      <c r="AU220" s="233" t="s">
        <v>81</v>
      </c>
      <c r="AV220" s="13" t="s">
        <v>79</v>
      </c>
      <c r="AW220" s="13" t="s">
        <v>28</v>
      </c>
      <c r="AX220" s="13" t="s">
        <v>71</v>
      </c>
      <c r="AY220" s="233" t="s">
        <v>126</v>
      </c>
    </row>
    <row r="221" s="14" customFormat="1">
      <c r="A221" s="14"/>
      <c r="B221" s="234"/>
      <c r="C221" s="235"/>
      <c r="D221" s="226" t="s">
        <v>133</v>
      </c>
      <c r="E221" s="236" t="s">
        <v>1</v>
      </c>
      <c r="F221" s="237" t="s">
        <v>698</v>
      </c>
      <c r="G221" s="235"/>
      <c r="H221" s="238">
        <v>0.13600000000000001</v>
      </c>
      <c r="I221" s="235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133</v>
      </c>
      <c r="AU221" s="243" t="s">
        <v>81</v>
      </c>
      <c r="AV221" s="14" t="s">
        <v>81</v>
      </c>
      <c r="AW221" s="14" t="s">
        <v>28</v>
      </c>
      <c r="AX221" s="14" t="s">
        <v>71</v>
      </c>
      <c r="AY221" s="243" t="s">
        <v>126</v>
      </c>
    </row>
    <row r="222" s="15" customFormat="1">
      <c r="A222" s="15"/>
      <c r="B222" s="244"/>
      <c r="C222" s="245"/>
      <c r="D222" s="226" t="s">
        <v>133</v>
      </c>
      <c r="E222" s="246" t="s">
        <v>1</v>
      </c>
      <c r="F222" s="247" t="s">
        <v>136</v>
      </c>
      <c r="G222" s="245"/>
      <c r="H222" s="248">
        <v>0.13600000000000001</v>
      </c>
      <c r="I222" s="245"/>
      <c r="J222" s="245"/>
      <c r="K222" s="245"/>
      <c r="L222" s="249"/>
      <c r="M222" s="250"/>
      <c r="N222" s="251"/>
      <c r="O222" s="251"/>
      <c r="P222" s="251"/>
      <c r="Q222" s="251"/>
      <c r="R222" s="251"/>
      <c r="S222" s="251"/>
      <c r="T222" s="25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3" t="s">
        <v>133</v>
      </c>
      <c r="AU222" s="253" t="s">
        <v>81</v>
      </c>
      <c r="AV222" s="15" t="s">
        <v>132</v>
      </c>
      <c r="AW222" s="15" t="s">
        <v>28</v>
      </c>
      <c r="AX222" s="15" t="s">
        <v>79</v>
      </c>
      <c r="AY222" s="253" t="s">
        <v>126</v>
      </c>
    </row>
    <row r="223" s="2" customFormat="1" ht="24.15" customHeight="1">
      <c r="A223" s="32"/>
      <c r="B223" s="33"/>
      <c r="C223" s="211" t="s">
        <v>248</v>
      </c>
      <c r="D223" s="211" t="s">
        <v>128</v>
      </c>
      <c r="E223" s="212" t="s">
        <v>699</v>
      </c>
      <c r="F223" s="213" t="s">
        <v>700</v>
      </c>
      <c r="G223" s="214" t="s">
        <v>701</v>
      </c>
      <c r="H223" s="215">
        <v>20</v>
      </c>
      <c r="I223" s="216">
        <v>4450</v>
      </c>
      <c r="J223" s="216">
        <f>ROUND(I223*H223,2)</f>
        <v>89000</v>
      </c>
      <c r="K223" s="217"/>
      <c r="L223" s="38"/>
      <c r="M223" s="218" t="s">
        <v>1</v>
      </c>
      <c r="N223" s="219" t="s">
        <v>36</v>
      </c>
      <c r="O223" s="220">
        <v>0</v>
      </c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22" t="s">
        <v>132</v>
      </c>
      <c r="AT223" s="222" t="s">
        <v>128</v>
      </c>
      <c r="AU223" s="222" t="s">
        <v>81</v>
      </c>
      <c r="AY223" s="17" t="s">
        <v>126</v>
      </c>
      <c r="BE223" s="223">
        <f>IF(N223="základní",J223,0)</f>
        <v>89000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79</v>
      </c>
      <c r="BK223" s="223">
        <f>ROUND(I223*H223,2)</f>
        <v>89000</v>
      </c>
      <c r="BL223" s="17" t="s">
        <v>132</v>
      </c>
      <c r="BM223" s="222" t="s">
        <v>252</v>
      </c>
    </row>
    <row r="224" s="13" customFormat="1">
      <c r="A224" s="13"/>
      <c r="B224" s="224"/>
      <c r="C224" s="225"/>
      <c r="D224" s="226" t="s">
        <v>133</v>
      </c>
      <c r="E224" s="227" t="s">
        <v>1</v>
      </c>
      <c r="F224" s="228" t="s">
        <v>702</v>
      </c>
      <c r="G224" s="225"/>
      <c r="H224" s="227" t="s">
        <v>1</v>
      </c>
      <c r="I224" s="225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133</v>
      </c>
      <c r="AU224" s="233" t="s">
        <v>81</v>
      </c>
      <c r="AV224" s="13" t="s">
        <v>79</v>
      </c>
      <c r="AW224" s="13" t="s">
        <v>28</v>
      </c>
      <c r="AX224" s="13" t="s">
        <v>71</v>
      </c>
      <c r="AY224" s="233" t="s">
        <v>126</v>
      </c>
    </row>
    <row r="225" s="14" customFormat="1">
      <c r="A225" s="14"/>
      <c r="B225" s="234"/>
      <c r="C225" s="235"/>
      <c r="D225" s="226" t="s">
        <v>133</v>
      </c>
      <c r="E225" s="236" t="s">
        <v>1</v>
      </c>
      <c r="F225" s="237" t="s">
        <v>703</v>
      </c>
      <c r="G225" s="235"/>
      <c r="H225" s="238">
        <v>20</v>
      </c>
      <c r="I225" s="235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3" t="s">
        <v>133</v>
      </c>
      <c r="AU225" s="243" t="s">
        <v>81</v>
      </c>
      <c r="AV225" s="14" t="s">
        <v>81</v>
      </c>
      <c r="AW225" s="14" t="s">
        <v>28</v>
      </c>
      <c r="AX225" s="14" t="s">
        <v>71</v>
      </c>
      <c r="AY225" s="243" t="s">
        <v>126</v>
      </c>
    </row>
    <row r="226" s="15" customFormat="1">
      <c r="A226" s="15"/>
      <c r="B226" s="244"/>
      <c r="C226" s="245"/>
      <c r="D226" s="226" t="s">
        <v>133</v>
      </c>
      <c r="E226" s="246" t="s">
        <v>1</v>
      </c>
      <c r="F226" s="247" t="s">
        <v>136</v>
      </c>
      <c r="G226" s="245"/>
      <c r="H226" s="248">
        <v>20</v>
      </c>
      <c r="I226" s="245"/>
      <c r="J226" s="245"/>
      <c r="K226" s="245"/>
      <c r="L226" s="249"/>
      <c r="M226" s="250"/>
      <c r="N226" s="251"/>
      <c r="O226" s="251"/>
      <c r="P226" s="251"/>
      <c r="Q226" s="251"/>
      <c r="R226" s="251"/>
      <c r="S226" s="251"/>
      <c r="T226" s="25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3" t="s">
        <v>133</v>
      </c>
      <c r="AU226" s="253" t="s">
        <v>81</v>
      </c>
      <c r="AV226" s="15" t="s">
        <v>132</v>
      </c>
      <c r="AW226" s="15" t="s">
        <v>28</v>
      </c>
      <c r="AX226" s="15" t="s">
        <v>79</v>
      </c>
      <c r="AY226" s="253" t="s">
        <v>126</v>
      </c>
    </row>
    <row r="227" s="2" customFormat="1" ht="14.4" customHeight="1">
      <c r="A227" s="32"/>
      <c r="B227" s="33"/>
      <c r="C227" s="211" t="s">
        <v>195</v>
      </c>
      <c r="D227" s="211" t="s">
        <v>128</v>
      </c>
      <c r="E227" s="212" t="s">
        <v>704</v>
      </c>
      <c r="F227" s="213" t="s">
        <v>705</v>
      </c>
      <c r="G227" s="214" t="s">
        <v>201</v>
      </c>
      <c r="H227" s="215">
        <v>105</v>
      </c>
      <c r="I227" s="216">
        <v>86.400000000000006</v>
      </c>
      <c r="J227" s="216">
        <f>ROUND(I227*H227,2)</f>
        <v>9072</v>
      </c>
      <c r="K227" s="217"/>
      <c r="L227" s="38"/>
      <c r="M227" s="218" t="s">
        <v>1</v>
      </c>
      <c r="N227" s="219" t="s">
        <v>36</v>
      </c>
      <c r="O227" s="220">
        <v>0</v>
      </c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2" t="s">
        <v>132</v>
      </c>
      <c r="AT227" s="222" t="s">
        <v>128</v>
      </c>
      <c r="AU227" s="222" t="s">
        <v>81</v>
      </c>
      <c r="AY227" s="17" t="s">
        <v>126</v>
      </c>
      <c r="BE227" s="223">
        <f>IF(N227="základní",J227,0)</f>
        <v>9072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79</v>
      </c>
      <c r="BK227" s="223">
        <f>ROUND(I227*H227,2)</f>
        <v>9072</v>
      </c>
      <c r="BL227" s="17" t="s">
        <v>132</v>
      </c>
      <c r="BM227" s="222" t="s">
        <v>257</v>
      </c>
    </row>
    <row r="228" s="13" customFormat="1">
      <c r="A228" s="13"/>
      <c r="B228" s="224"/>
      <c r="C228" s="225"/>
      <c r="D228" s="226" t="s">
        <v>133</v>
      </c>
      <c r="E228" s="227" t="s">
        <v>1</v>
      </c>
      <c r="F228" s="228" t="s">
        <v>706</v>
      </c>
      <c r="G228" s="225"/>
      <c r="H228" s="227" t="s">
        <v>1</v>
      </c>
      <c r="I228" s="225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133</v>
      </c>
      <c r="AU228" s="233" t="s">
        <v>81</v>
      </c>
      <c r="AV228" s="13" t="s">
        <v>79</v>
      </c>
      <c r="AW228" s="13" t="s">
        <v>28</v>
      </c>
      <c r="AX228" s="13" t="s">
        <v>71</v>
      </c>
      <c r="AY228" s="233" t="s">
        <v>126</v>
      </c>
    </row>
    <row r="229" s="14" customFormat="1">
      <c r="A229" s="14"/>
      <c r="B229" s="234"/>
      <c r="C229" s="235"/>
      <c r="D229" s="226" t="s">
        <v>133</v>
      </c>
      <c r="E229" s="236" t="s">
        <v>1</v>
      </c>
      <c r="F229" s="237" t="s">
        <v>606</v>
      </c>
      <c r="G229" s="235"/>
      <c r="H229" s="238">
        <v>105</v>
      </c>
      <c r="I229" s="235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3" t="s">
        <v>133</v>
      </c>
      <c r="AU229" s="243" t="s">
        <v>81</v>
      </c>
      <c r="AV229" s="14" t="s">
        <v>81</v>
      </c>
      <c r="AW229" s="14" t="s">
        <v>28</v>
      </c>
      <c r="AX229" s="14" t="s">
        <v>71</v>
      </c>
      <c r="AY229" s="243" t="s">
        <v>126</v>
      </c>
    </row>
    <row r="230" s="15" customFormat="1">
      <c r="A230" s="15"/>
      <c r="B230" s="244"/>
      <c r="C230" s="245"/>
      <c r="D230" s="226" t="s">
        <v>133</v>
      </c>
      <c r="E230" s="246" t="s">
        <v>1</v>
      </c>
      <c r="F230" s="247" t="s">
        <v>136</v>
      </c>
      <c r="G230" s="245"/>
      <c r="H230" s="248">
        <v>105</v>
      </c>
      <c r="I230" s="245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3" t="s">
        <v>133</v>
      </c>
      <c r="AU230" s="253" t="s">
        <v>81</v>
      </c>
      <c r="AV230" s="15" t="s">
        <v>132</v>
      </c>
      <c r="AW230" s="15" t="s">
        <v>28</v>
      </c>
      <c r="AX230" s="15" t="s">
        <v>79</v>
      </c>
      <c r="AY230" s="253" t="s">
        <v>126</v>
      </c>
    </row>
    <row r="231" s="2" customFormat="1" ht="14.4" customHeight="1">
      <c r="A231" s="32"/>
      <c r="B231" s="33"/>
      <c r="C231" s="211" t="s">
        <v>260</v>
      </c>
      <c r="D231" s="211" t="s">
        <v>128</v>
      </c>
      <c r="E231" s="212" t="s">
        <v>707</v>
      </c>
      <c r="F231" s="213" t="s">
        <v>708</v>
      </c>
      <c r="G231" s="214" t="s">
        <v>251</v>
      </c>
      <c r="H231" s="215">
        <v>81</v>
      </c>
      <c r="I231" s="216">
        <v>988</v>
      </c>
      <c r="J231" s="216">
        <f>ROUND(I231*H231,2)</f>
        <v>80028</v>
      </c>
      <c r="K231" s="217"/>
      <c r="L231" s="38"/>
      <c r="M231" s="218" t="s">
        <v>1</v>
      </c>
      <c r="N231" s="219" t="s">
        <v>36</v>
      </c>
      <c r="O231" s="220">
        <v>0</v>
      </c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22" t="s">
        <v>132</v>
      </c>
      <c r="AT231" s="222" t="s">
        <v>128</v>
      </c>
      <c r="AU231" s="222" t="s">
        <v>81</v>
      </c>
      <c r="AY231" s="17" t="s">
        <v>126</v>
      </c>
      <c r="BE231" s="223">
        <f>IF(N231="základní",J231,0)</f>
        <v>80028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79</v>
      </c>
      <c r="BK231" s="223">
        <f>ROUND(I231*H231,2)</f>
        <v>80028</v>
      </c>
      <c r="BL231" s="17" t="s">
        <v>132</v>
      </c>
      <c r="BM231" s="222" t="s">
        <v>263</v>
      </c>
    </row>
    <row r="232" s="13" customFormat="1">
      <c r="A232" s="13"/>
      <c r="B232" s="224"/>
      <c r="C232" s="225"/>
      <c r="D232" s="226" t="s">
        <v>133</v>
      </c>
      <c r="E232" s="227" t="s">
        <v>1</v>
      </c>
      <c r="F232" s="228" t="s">
        <v>709</v>
      </c>
      <c r="G232" s="225"/>
      <c r="H232" s="227" t="s">
        <v>1</v>
      </c>
      <c r="I232" s="225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133</v>
      </c>
      <c r="AU232" s="233" t="s">
        <v>81</v>
      </c>
      <c r="AV232" s="13" t="s">
        <v>79</v>
      </c>
      <c r="AW232" s="13" t="s">
        <v>28</v>
      </c>
      <c r="AX232" s="13" t="s">
        <v>71</v>
      </c>
      <c r="AY232" s="233" t="s">
        <v>126</v>
      </c>
    </row>
    <row r="233" s="14" customFormat="1">
      <c r="A233" s="14"/>
      <c r="B233" s="234"/>
      <c r="C233" s="235"/>
      <c r="D233" s="226" t="s">
        <v>133</v>
      </c>
      <c r="E233" s="236" t="s">
        <v>1</v>
      </c>
      <c r="F233" s="237" t="s">
        <v>577</v>
      </c>
      <c r="G233" s="235"/>
      <c r="H233" s="238">
        <v>81</v>
      </c>
      <c r="I233" s="235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3" t="s">
        <v>133</v>
      </c>
      <c r="AU233" s="243" t="s">
        <v>81</v>
      </c>
      <c r="AV233" s="14" t="s">
        <v>81</v>
      </c>
      <c r="AW233" s="14" t="s">
        <v>28</v>
      </c>
      <c r="AX233" s="14" t="s">
        <v>71</v>
      </c>
      <c r="AY233" s="243" t="s">
        <v>126</v>
      </c>
    </row>
    <row r="234" s="15" customFormat="1">
      <c r="A234" s="15"/>
      <c r="B234" s="244"/>
      <c r="C234" s="245"/>
      <c r="D234" s="226" t="s">
        <v>133</v>
      </c>
      <c r="E234" s="246" t="s">
        <v>1</v>
      </c>
      <c r="F234" s="247" t="s">
        <v>136</v>
      </c>
      <c r="G234" s="245"/>
      <c r="H234" s="248">
        <v>81</v>
      </c>
      <c r="I234" s="245"/>
      <c r="J234" s="245"/>
      <c r="K234" s="245"/>
      <c r="L234" s="249"/>
      <c r="M234" s="250"/>
      <c r="N234" s="251"/>
      <c r="O234" s="251"/>
      <c r="P234" s="251"/>
      <c r="Q234" s="251"/>
      <c r="R234" s="251"/>
      <c r="S234" s="251"/>
      <c r="T234" s="25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3" t="s">
        <v>133</v>
      </c>
      <c r="AU234" s="253" t="s">
        <v>81</v>
      </c>
      <c r="AV234" s="15" t="s">
        <v>132</v>
      </c>
      <c r="AW234" s="15" t="s">
        <v>28</v>
      </c>
      <c r="AX234" s="15" t="s">
        <v>79</v>
      </c>
      <c r="AY234" s="253" t="s">
        <v>126</v>
      </c>
    </row>
    <row r="235" s="2" customFormat="1" ht="14.4" customHeight="1">
      <c r="A235" s="32"/>
      <c r="B235" s="33"/>
      <c r="C235" s="254" t="s">
        <v>202</v>
      </c>
      <c r="D235" s="254" t="s">
        <v>191</v>
      </c>
      <c r="E235" s="255" t="s">
        <v>710</v>
      </c>
      <c r="F235" s="256" t="s">
        <v>711</v>
      </c>
      <c r="G235" s="257" t="s">
        <v>251</v>
      </c>
      <c r="H235" s="258">
        <v>81</v>
      </c>
      <c r="I235" s="259">
        <v>830</v>
      </c>
      <c r="J235" s="259">
        <f>ROUND(I235*H235,2)</f>
        <v>67230</v>
      </c>
      <c r="K235" s="260"/>
      <c r="L235" s="261"/>
      <c r="M235" s="262" t="s">
        <v>1</v>
      </c>
      <c r="N235" s="263" t="s">
        <v>36</v>
      </c>
      <c r="O235" s="220">
        <v>0</v>
      </c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2" t="s">
        <v>150</v>
      </c>
      <c r="AT235" s="222" t="s">
        <v>191</v>
      </c>
      <c r="AU235" s="222" t="s">
        <v>81</v>
      </c>
      <c r="AY235" s="17" t="s">
        <v>126</v>
      </c>
      <c r="BE235" s="223">
        <f>IF(N235="základní",J235,0)</f>
        <v>67230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79</v>
      </c>
      <c r="BK235" s="223">
        <f>ROUND(I235*H235,2)</f>
        <v>67230</v>
      </c>
      <c r="BL235" s="17" t="s">
        <v>132</v>
      </c>
      <c r="BM235" s="222" t="s">
        <v>268</v>
      </c>
    </row>
    <row r="236" s="13" customFormat="1">
      <c r="A236" s="13"/>
      <c r="B236" s="224"/>
      <c r="C236" s="225"/>
      <c r="D236" s="226" t="s">
        <v>133</v>
      </c>
      <c r="E236" s="227" t="s">
        <v>1</v>
      </c>
      <c r="F236" s="228" t="s">
        <v>709</v>
      </c>
      <c r="G236" s="225"/>
      <c r="H236" s="227" t="s">
        <v>1</v>
      </c>
      <c r="I236" s="225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133</v>
      </c>
      <c r="AU236" s="233" t="s">
        <v>81</v>
      </c>
      <c r="AV236" s="13" t="s">
        <v>79</v>
      </c>
      <c r="AW236" s="13" t="s">
        <v>28</v>
      </c>
      <c r="AX236" s="13" t="s">
        <v>71</v>
      </c>
      <c r="AY236" s="233" t="s">
        <v>126</v>
      </c>
    </row>
    <row r="237" s="14" customFormat="1">
      <c r="A237" s="14"/>
      <c r="B237" s="234"/>
      <c r="C237" s="235"/>
      <c r="D237" s="226" t="s">
        <v>133</v>
      </c>
      <c r="E237" s="236" t="s">
        <v>1</v>
      </c>
      <c r="F237" s="237" t="s">
        <v>577</v>
      </c>
      <c r="G237" s="235"/>
      <c r="H237" s="238">
        <v>81</v>
      </c>
      <c r="I237" s="235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133</v>
      </c>
      <c r="AU237" s="243" t="s">
        <v>81</v>
      </c>
      <c r="AV237" s="14" t="s">
        <v>81</v>
      </c>
      <c r="AW237" s="14" t="s">
        <v>28</v>
      </c>
      <c r="AX237" s="14" t="s">
        <v>71</v>
      </c>
      <c r="AY237" s="243" t="s">
        <v>126</v>
      </c>
    </row>
    <row r="238" s="15" customFormat="1">
      <c r="A238" s="15"/>
      <c r="B238" s="244"/>
      <c r="C238" s="245"/>
      <c r="D238" s="226" t="s">
        <v>133</v>
      </c>
      <c r="E238" s="246" t="s">
        <v>1</v>
      </c>
      <c r="F238" s="247" t="s">
        <v>136</v>
      </c>
      <c r="G238" s="245"/>
      <c r="H238" s="248">
        <v>81</v>
      </c>
      <c r="I238" s="245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3" t="s">
        <v>133</v>
      </c>
      <c r="AU238" s="253" t="s">
        <v>81</v>
      </c>
      <c r="AV238" s="15" t="s">
        <v>132</v>
      </c>
      <c r="AW238" s="15" t="s">
        <v>28</v>
      </c>
      <c r="AX238" s="15" t="s">
        <v>79</v>
      </c>
      <c r="AY238" s="253" t="s">
        <v>126</v>
      </c>
    </row>
    <row r="239" s="12" customFormat="1" ht="22.8" customHeight="1">
      <c r="A239" s="12"/>
      <c r="B239" s="196"/>
      <c r="C239" s="197"/>
      <c r="D239" s="198" t="s">
        <v>70</v>
      </c>
      <c r="E239" s="209" t="s">
        <v>175</v>
      </c>
      <c r="F239" s="209" t="s">
        <v>351</v>
      </c>
      <c r="G239" s="197"/>
      <c r="H239" s="197"/>
      <c r="I239" s="197"/>
      <c r="J239" s="210">
        <f>BK239</f>
        <v>0</v>
      </c>
      <c r="K239" s="197"/>
      <c r="L239" s="201"/>
      <c r="M239" s="202"/>
      <c r="N239" s="203"/>
      <c r="O239" s="203"/>
      <c r="P239" s="204">
        <v>0</v>
      </c>
      <c r="Q239" s="203"/>
      <c r="R239" s="204">
        <v>0</v>
      </c>
      <c r="S239" s="203"/>
      <c r="T239" s="205"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6" t="s">
        <v>79</v>
      </c>
      <c r="AT239" s="207" t="s">
        <v>70</v>
      </c>
      <c r="AU239" s="207" t="s">
        <v>79</v>
      </c>
      <c r="AY239" s="206" t="s">
        <v>126</v>
      </c>
      <c r="BK239" s="208">
        <v>0</v>
      </c>
    </row>
    <row r="240" s="12" customFormat="1" ht="22.8" customHeight="1">
      <c r="A240" s="12"/>
      <c r="B240" s="196"/>
      <c r="C240" s="197"/>
      <c r="D240" s="198" t="s">
        <v>70</v>
      </c>
      <c r="E240" s="209" t="s">
        <v>285</v>
      </c>
      <c r="F240" s="209" t="s">
        <v>712</v>
      </c>
      <c r="G240" s="197"/>
      <c r="H240" s="197"/>
      <c r="I240" s="197"/>
      <c r="J240" s="210">
        <f>BK240</f>
        <v>86306.940000000002</v>
      </c>
      <c r="K240" s="197"/>
      <c r="L240" s="201"/>
      <c r="M240" s="202"/>
      <c r="N240" s="203"/>
      <c r="O240" s="203"/>
      <c r="P240" s="204">
        <f>SUM(P241:P269)</f>
        <v>0</v>
      </c>
      <c r="Q240" s="203"/>
      <c r="R240" s="204">
        <f>SUM(R241:R269)</f>
        <v>0</v>
      </c>
      <c r="S240" s="203"/>
      <c r="T240" s="205">
        <f>SUM(T241:T269)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6" t="s">
        <v>79</v>
      </c>
      <c r="AT240" s="207" t="s">
        <v>70</v>
      </c>
      <c r="AU240" s="207" t="s">
        <v>79</v>
      </c>
      <c r="AY240" s="206" t="s">
        <v>126</v>
      </c>
      <c r="BK240" s="208">
        <f>SUM(BK241:BK269)</f>
        <v>86306.940000000002</v>
      </c>
    </row>
    <row r="241" s="2" customFormat="1" ht="24.15" customHeight="1">
      <c r="A241" s="32"/>
      <c r="B241" s="33"/>
      <c r="C241" s="211" t="s">
        <v>295</v>
      </c>
      <c r="D241" s="211" t="s">
        <v>128</v>
      </c>
      <c r="E241" s="212" t="s">
        <v>713</v>
      </c>
      <c r="F241" s="213" t="s">
        <v>714</v>
      </c>
      <c r="G241" s="214" t="s">
        <v>139</v>
      </c>
      <c r="H241" s="215">
        <v>139</v>
      </c>
      <c r="I241" s="216">
        <v>246</v>
      </c>
      <c r="J241" s="216">
        <f>ROUND(I241*H241,2)</f>
        <v>34194</v>
      </c>
      <c r="K241" s="217"/>
      <c r="L241" s="38"/>
      <c r="M241" s="218" t="s">
        <v>1</v>
      </c>
      <c r="N241" s="219" t="s">
        <v>36</v>
      </c>
      <c r="O241" s="220">
        <v>0</v>
      </c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2" t="s">
        <v>132</v>
      </c>
      <c r="AT241" s="222" t="s">
        <v>128</v>
      </c>
      <c r="AU241" s="222" t="s">
        <v>81</v>
      </c>
      <c r="AY241" s="17" t="s">
        <v>126</v>
      </c>
      <c r="BE241" s="223">
        <f>IF(N241="základní",J241,0)</f>
        <v>34194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7" t="s">
        <v>79</v>
      </c>
      <c r="BK241" s="223">
        <f>ROUND(I241*H241,2)</f>
        <v>34194</v>
      </c>
      <c r="BL241" s="17" t="s">
        <v>132</v>
      </c>
      <c r="BM241" s="222" t="s">
        <v>298</v>
      </c>
    </row>
    <row r="242" s="13" customFormat="1">
      <c r="A242" s="13"/>
      <c r="B242" s="224"/>
      <c r="C242" s="225"/>
      <c r="D242" s="226" t="s">
        <v>133</v>
      </c>
      <c r="E242" s="227" t="s">
        <v>1</v>
      </c>
      <c r="F242" s="228" t="s">
        <v>715</v>
      </c>
      <c r="G242" s="225"/>
      <c r="H242" s="227" t="s">
        <v>1</v>
      </c>
      <c r="I242" s="225"/>
      <c r="J242" s="225"/>
      <c r="K242" s="225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133</v>
      </c>
      <c r="AU242" s="233" t="s">
        <v>81</v>
      </c>
      <c r="AV242" s="13" t="s">
        <v>79</v>
      </c>
      <c r="AW242" s="13" t="s">
        <v>28</v>
      </c>
      <c r="AX242" s="13" t="s">
        <v>71</v>
      </c>
      <c r="AY242" s="233" t="s">
        <v>126</v>
      </c>
    </row>
    <row r="243" s="13" customFormat="1">
      <c r="A243" s="13"/>
      <c r="B243" s="224"/>
      <c r="C243" s="225"/>
      <c r="D243" s="226" t="s">
        <v>133</v>
      </c>
      <c r="E243" s="227" t="s">
        <v>1</v>
      </c>
      <c r="F243" s="228" t="s">
        <v>716</v>
      </c>
      <c r="G243" s="225"/>
      <c r="H243" s="227" t="s">
        <v>1</v>
      </c>
      <c r="I243" s="225"/>
      <c r="J243" s="225"/>
      <c r="K243" s="225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133</v>
      </c>
      <c r="AU243" s="233" t="s">
        <v>81</v>
      </c>
      <c r="AV243" s="13" t="s">
        <v>79</v>
      </c>
      <c r="AW243" s="13" t="s">
        <v>28</v>
      </c>
      <c r="AX243" s="13" t="s">
        <v>71</v>
      </c>
      <c r="AY243" s="233" t="s">
        <v>126</v>
      </c>
    </row>
    <row r="244" s="14" customFormat="1">
      <c r="A244" s="14"/>
      <c r="B244" s="234"/>
      <c r="C244" s="235"/>
      <c r="D244" s="226" t="s">
        <v>133</v>
      </c>
      <c r="E244" s="236" t="s">
        <v>1</v>
      </c>
      <c r="F244" s="237" t="s">
        <v>717</v>
      </c>
      <c r="G244" s="235"/>
      <c r="H244" s="238">
        <v>139</v>
      </c>
      <c r="I244" s="235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133</v>
      </c>
      <c r="AU244" s="243" t="s">
        <v>81</v>
      </c>
      <c r="AV244" s="14" t="s">
        <v>81</v>
      </c>
      <c r="AW244" s="14" t="s">
        <v>28</v>
      </c>
      <c r="AX244" s="14" t="s">
        <v>71</v>
      </c>
      <c r="AY244" s="243" t="s">
        <v>126</v>
      </c>
    </row>
    <row r="245" s="15" customFormat="1">
      <c r="A245" s="15"/>
      <c r="B245" s="244"/>
      <c r="C245" s="245"/>
      <c r="D245" s="226" t="s">
        <v>133</v>
      </c>
      <c r="E245" s="246" t="s">
        <v>1</v>
      </c>
      <c r="F245" s="247" t="s">
        <v>136</v>
      </c>
      <c r="G245" s="245"/>
      <c r="H245" s="248">
        <v>139</v>
      </c>
      <c r="I245" s="245"/>
      <c r="J245" s="245"/>
      <c r="K245" s="245"/>
      <c r="L245" s="249"/>
      <c r="M245" s="250"/>
      <c r="N245" s="251"/>
      <c r="O245" s="251"/>
      <c r="P245" s="251"/>
      <c r="Q245" s="251"/>
      <c r="R245" s="251"/>
      <c r="S245" s="251"/>
      <c r="T245" s="25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3" t="s">
        <v>133</v>
      </c>
      <c r="AU245" s="253" t="s">
        <v>81</v>
      </c>
      <c r="AV245" s="15" t="s">
        <v>132</v>
      </c>
      <c r="AW245" s="15" t="s">
        <v>28</v>
      </c>
      <c r="AX245" s="15" t="s">
        <v>79</v>
      </c>
      <c r="AY245" s="253" t="s">
        <v>126</v>
      </c>
    </row>
    <row r="246" s="2" customFormat="1" ht="24.15" customHeight="1">
      <c r="A246" s="32"/>
      <c r="B246" s="33"/>
      <c r="C246" s="211" t="s">
        <v>207</v>
      </c>
      <c r="D246" s="211" t="s">
        <v>128</v>
      </c>
      <c r="E246" s="212" t="s">
        <v>718</v>
      </c>
      <c r="F246" s="213" t="s">
        <v>719</v>
      </c>
      <c r="G246" s="214" t="s">
        <v>644</v>
      </c>
      <c r="H246" s="215">
        <v>0.043999999999999997</v>
      </c>
      <c r="I246" s="216">
        <v>438400</v>
      </c>
      <c r="J246" s="216">
        <f>ROUND(I246*H246,2)</f>
        <v>19289.599999999999</v>
      </c>
      <c r="K246" s="217"/>
      <c r="L246" s="38"/>
      <c r="M246" s="218" t="s">
        <v>1</v>
      </c>
      <c r="N246" s="219" t="s">
        <v>36</v>
      </c>
      <c r="O246" s="220">
        <v>0</v>
      </c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22" t="s">
        <v>132</v>
      </c>
      <c r="AT246" s="222" t="s">
        <v>128</v>
      </c>
      <c r="AU246" s="222" t="s">
        <v>81</v>
      </c>
      <c r="AY246" s="17" t="s">
        <v>126</v>
      </c>
      <c r="BE246" s="223">
        <f>IF(N246="základní",J246,0)</f>
        <v>19289.599999999999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79</v>
      </c>
      <c r="BK246" s="223">
        <f>ROUND(I246*H246,2)</f>
        <v>19289.599999999999</v>
      </c>
      <c r="BL246" s="17" t="s">
        <v>132</v>
      </c>
      <c r="BM246" s="222" t="s">
        <v>304</v>
      </c>
    </row>
    <row r="247" s="13" customFormat="1">
      <c r="A247" s="13"/>
      <c r="B247" s="224"/>
      <c r="C247" s="225"/>
      <c r="D247" s="226" t="s">
        <v>133</v>
      </c>
      <c r="E247" s="227" t="s">
        <v>1</v>
      </c>
      <c r="F247" s="228" t="s">
        <v>720</v>
      </c>
      <c r="G247" s="225"/>
      <c r="H247" s="227" t="s">
        <v>1</v>
      </c>
      <c r="I247" s="225"/>
      <c r="J247" s="225"/>
      <c r="K247" s="225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133</v>
      </c>
      <c r="AU247" s="233" t="s">
        <v>81</v>
      </c>
      <c r="AV247" s="13" t="s">
        <v>79</v>
      </c>
      <c r="AW247" s="13" t="s">
        <v>28</v>
      </c>
      <c r="AX247" s="13" t="s">
        <v>71</v>
      </c>
      <c r="AY247" s="233" t="s">
        <v>126</v>
      </c>
    </row>
    <row r="248" s="14" customFormat="1">
      <c r="A248" s="14"/>
      <c r="B248" s="234"/>
      <c r="C248" s="235"/>
      <c r="D248" s="226" t="s">
        <v>133</v>
      </c>
      <c r="E248" s="236" t="s">
        <v>1</v>
      </c>
      <c r="F248" s="237" t="s">
        <v>721</v>
      </c>
      <c r="G248" s="235"/>
      <c r="H248" s="238">
        <v>0.043999999999999997</v>
      </c>
      <c r="I248" s="235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3" t="s">
        <v>133</v>
      </c>
      <c r="AU248" s="243" t="s">
        <v>81</v>
      </c>
      <c r="AV248" s="14" t="s">
        <v>81</v>
      </c>
      <c r="AW248" s="14" t="s">
        <v>28</v>
      </c>
      <c r="AX248" s="14" t="s">
        <v>71</v>
      </c>
      <c r="AY248" s="243" t="s">
        <v>126</v>
      </c>
    </row>
    <row r="249" s="15" customFormat="1">
      <c r="A249" s="15"/>
      <c r="B249" s="244"/>
      <c r="C249" s="245"/>
      <c r="D249" s="226" t="s">
        <v>133</v>
      </c>
      <c r="E249" s="246" t="s">
        <v>1</v>
      </c>
      <c r="F249" s="247" t="s">
        <v>136</v>
      </c>
      <c r="G249" s="245"/>
      <c r="H249" s="248">
        <v>0.043999999999999997</v>
      </c>
      <c r="I249" s="245"/>
      <c r="J249" s="245"/>
      <c r="K249" s="245"/>
      <c r="L249" s="249"/>
      <c r="M249" s="250"/>
      <c r="N249" s="251"/>
      <c r="O249" s="251"/>
      <c r="P249" s="251"/>
      <c r="Q249" s="251"/>
      <c r="R249" s="251"/>
      <c r="S249" s="251"/>
      <c r="T249" s="25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3" t="s">
        <v>133</v>
      </c>
      <c r="AU249" s="253" t="s">
        <v>81</v>
      </c>
      <c r="AV249" s="15" t="s">
        <v>132</v>
      </c>
      <c r="AW249" s="15" t="s">
        <v>28</v>
      </c>
      <c r="AX249" s="15" t="s">
        <v>79</v>
      </c>
      <c r="AY249" s="253" t="s">
        <v>126</v>
      </c>
    </row>
    <row r="250" s="2" customFormat="1" ht="24.15" customHeight="1">
      <c r="A250" s="32"/>
      <c r="B250" s="33"/>
      <c r="C250" s="211" t="s">
        <v>305</v>
      </c>
      <c r="D250" s="211" t="s">
        <v>128</v>
      </c>
      <c r="E250" s="212" t="s">
        <v>722</v>
      </c>
      <c r="F250" s="213" t="s">
        <v>723</v>
      </c>
      <c r="G250" s="214" t="s">
        <v>644</v>
      </c>
      <c r="H250" s="215">
        <v>0.060999999999999999</v>
      </c>
      <c r="I250" s="216">
        <v>395200</v>
      </c>
      <c r="J250" s="216">
        <f>ROUND(I250*H250,2)</f>
        <v>24107.200000000001</v>
      </c>
      <c r="K250" s="217"/>
      <c r="L250" s="38"/>
      <c r="M250" s="218" t="s">
        <v>1</v>
      </c>
      <c r="N250" s="219" t="s">
        <v>36</v>
      </c>
      <c r="O250" s="220">
        <v>0</v>
      </c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22" t="s">
        <v>132</v>
      </c>
      <c r="AT250" s="222" t="s">
        <v>128</v>
      </c>
      <c r="AU250" s="222" t="s">
        <v>81</v>
      </c>
      <c r="AY250" s="17" t="s">
        <v>126</v>
      </c>
      <c r="BE250" s="223">
        <f>IF(N250="základní",J250,0)</f>
        <v>24107.200000000001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7" t="s">
        <v>79</v>
      </c>
      <c r="BK250" s="223">
        <f>ROUND(I250*H250,2)</f>
        <v>24107.200000000001</v>
      </c>
      <c r="BL250" s="17" t="s">
        <v>132</v>
      </c>
      <c r="BM250" s="222" t="s">
        <v>308</v>
      </c>
    </row>
    <row r="251" s="13" customFormat="1">
      <c r="A251" s="13"/>
      <c r="B251" s="224"/>
      <c r="C251" s="225"/>
      <c r="D251" s="226" t="s">
        <v>133</v>
      </c>
      <c r="E251" s="227" t="s">
        <v>1</v>
      </c>
      <c r="F251" s="228" t="s">
        <v>724</v>
      </c>
      <c r="G251" s="225"/>
      <c r="H251" s="227" t="s">
        <v>1</v>
      </c>
      <c r="I251" s="225"/>
      <c r="J251" s="225"/>
      <c r="K251" s="225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133</v>
      </c>
      <c r="AU251" s="233" t="s">
        <v>81</v>
      </c>
      <c r="AV251" s="13" t="s">
        <v>79</v>
      </c>
      <c r="AW251" s="13" t="s">
        <v>28</v>
      </c>
      <c r="AX251" s="13" t="s">
        <v>71</v>
      </c>
      <c r="AY251" s="233" t="s">
        <v>126</v>
      </c>
    </row>
    <row r="252" s="14" customFormat="1">
      <c r="A252" s="14"/>
      <c r="B252" s="234"/>
      <c r="C252" s="235"/>
      <c r="D252" s="226" t="s">
        <v>133</v>
      </c>
      <c r="E252" s="236" t="s">
        <v>1</v>
      </c>
      <c r="F252" s="237" t="s">
        <v>725</v>
      </c>
      <c r="G252" s="235"/>
      <c r="H252" s="238">
        <v>0.060999999999999999</v>
      </c>
      <c r="I252" s="235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3" t="s">
        <v>133</v>
      </c>
      <c r="AU252" s="243" t="s">
        <v>81</v>
      </c>
      <c r="AV252" s="14" t="s">
        <v>81</v>
      </c>
      <c r="AW252" s="14" t="s">
        <v>28</v>
      </c>
      <c r="AX252" s="14" t="s">
        <v>71</v>
      </c>
      <c r="AY252" s="243" t="s">
        <v>126</v>
      </c>
    </row>
    <row r="253" s="15" customFormat="1">
      <c r="A253" s="15"/>
      <c r="B253" s="244"/>
      <c r="C253" s="245"/>
      <c r="D253" s="226" t="s">
        <v>133</v>
      </c>
      <c r="E253" s="246" t="s">
        <v>1</v>
      </c>
      <c r="F253" s="247" t="s">
        <v>136</v>
      </c>
      <c r="G253" s="245"/>
      <c r="H253" s="248">
        <v>0.060999999999999999</v>
      </c>
      <c r="I253" s="245"/>
      <c r="J253" s="245"/>
      <c r="K253" s="245"/>
      <c r="L253" s="249"/>
      <c r="M253" s="250"/>
      <c r="N253" s="251"/>
      <c r="O253" s="251"/>
      <c r="P253" s="251"/>
      <c r="Q253" s="251"/>
      <c r="R253" s="251"/>
      <c r="S253" s="251"/>
      <c r="T253" s="25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3" t="s">
        <v>133</v>
      </c>
      <c r="AU253" s="253" t="s">
        <v>81</v>
      </c>
      <c r="AV253" s="15" t="s">
        <v>132</v>
      </c>
      <c r="AW253" s="15" t="s">
        <v>28</v>
      </c>
      <c r="AX253" s="15" t="s">
        <v>79</v>
      </c>
      <c r="AY253" s="253" t="s">
        <v>126</v>
      </c>
    </row>
    <row r="254" s="2" customFormat="1" ht="14.4" customHeight="1">
      <c r="A254" s="32"/>
      <c r="B254" s="33"/>
      <c r="C254" s="211" t="s">
        <v>212</v>
      </c>
      <c r="D254" s="211" t="s">
        <v>128</v>
      </c>
      <c r="E254" s="212" t="s">
        <v>726</v>
      </c>
      <c r="F254" s="213" t="s">
        <v>727</v>
      </c>
      <c r="G254" s="214" t="s">
        <v>251</v>
      </c>
      <c r="H254" s="215">
        <v>6</v>
      </c>
      <c r="I254" s="216">
        <v>62.899999999999999</v>
      </c>
      <c r="J254" s="216">
        <f>ROUND(I254*H254,2)</f>
        <v>377.39999999999998</v>
      </c>
      <c r="K254" s="217"/>
      <c r="L254" s="38"/>
      <c r="M254" s="218" t="s">
        <v>1</v>
      </c>
      <c r="N254" s="219" t="s">
        <v>36</v>
      </c>
      <c r="O254" s="220">
        <v>0</v>
      </c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22" t="s">
        <v>132</v>
      </c>
      <c r="AT254" s="222" t="s">
        <v>128</v>
      </c>
      <c r="AU254" s="222" t="s">
        <v>81</v>
      </c>
      <c r="AY254" s="17" t="s">
        <v>126</v>
      </c>
      <c r="BE254" s="223">
        <f>IF(N254="základní",J254,0)</f>
        <v>377.39999999999998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7" t="s">
        <v>79</v>
      </c>
      <c r="BK254" s="223">
        <f>ROUND(I254*H254,2)</f>
        <v>377.39999999999998</v>
      </c>
      <c r="BL254" s="17" t="s">
        <v>132</v>
      </c>
      <c r="BM254" s="222" t="s">
        <v>313</v>
      </c>
    </row>
    <row r="255" s="13" customFormat="1">
      <c r="A255" s="13"/>
      <c r="B255" s="224"/>
      <c r="C255" s="225"/>
      <c r="D255" s="226" t="s">
        <v>133</v>
      </c>
      <c r="E255" s="227" t="s">
        <v>1</v>
      </c>
      <c r="F255" s="228" t="s">
        <v>728</v>
      </c>
      <c r="G255" s="225"/>
      <c r="H255" s="227" t="s">
        <v>1</v>
      </c>
      <c r="I255" s="225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133</v>
      </c>
      <c r="AU255" s="233" t="s">
        <v>81</v>
      </c>
      <c r="AV255" s="13" t="s">
        <v>79</v>
      </c>
      <c r="AW255" s="13" t="s">
        <v>28</v>
      </c>
      <c r="AX255" s="13" t="s">
        <v>71</v>
      </c>
      <c r="AY255" s="233" t="s">
        <v>126</v>
      </c>
    </row>
    <row r="256" s="14" customFormat="1">
      <c r="A256" s="14"/>
      <c r="B256" s="234"/>
      <c r="C256" s="235"/>
      <c r="D256" s="226" t="s">
        <v>133</v>
      </c>
      <c r="E256" s="236" t="s">
        <v>1</v>
      </c>
      <c r="F256" s="237" t="s">
        <v>681</v>
      </c>
      <c r="G256" s="235"/>
      <c r="H256" s="238">
        <v>6</v>
      </c>
      <c r="I256" s="235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133</v>
      </c>
      <c r="AU256" s="243" t="s">
        <v>81</v>
      </c>
      <c r="AV256" s="14" t="s">
        <v>81</v>
      </c>
      <c r="AW256" s="14" t="s">
        <v>28</v>
      </c>
      <c r="AX256" s="14" t="s">
        <v>71</v>
      </c>
      <c r="AY256" s="243" t="s">
        <v>126</v>
      </c>
    </row>
    <row r="257" s="15" customFormat="1">
      <c r="A257" s="15"/>
      <c r="B257" s="244"/>
      <c r="C257" s="245"/>
      <c r="D257" s="226" t="s">
        <v>133</v>
      </c>
      <c r="E257" s="246" t="s">
        <v>1</v>
      </c>
      <c r="F257" s="247" t="s">
        <v>136</v>
      </c>
      <c r="G257" s="245"/>
      <c r="H257" s="248">
        <v>6</v>
      </c>
      <c r="I257" s="245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3" t="s">
        <v>133</v>
      </c>
      <c r="AU257" s="253" t="s">
        <v>81</v>
      </c>
      <c r="AV257" s="15" t="s">
        <v>132</v>
      </c>
      <c r="AW257" s="15" t="s">
        <v>28</v>
      </c>
      <c r="AX257" s="15" t="s">
        <v>79</v>
      </c>
      <c r="AY257" s="253" t="s">
        <v>126</v>
      </c>
    </row>
    <row r="258" s="2" customFormat="1" ht="24.15" customHeight="1">
      <c r="A258" s="32"/>
      <c r="B258" s="33"/>
      <c r="C258" s="211" t="s">
        <v>317</v>
      </c>
      <c r="D258" s="211" t="s">
        <v>128</v>
      </c>
      <c r="E258" s="212" t="s">
        <v>729</v>
      </c>
      <c r="F258" s="213" t="s">
        <v>730</v>
      </c>
      <c r="G258" s="214" t="s">
        <v>139</v>
      </c>
      <c r="H258" s="215">
        <v>0.20000000000000001</v>
      </c>
      <c r="I258" s="216">
        <v>5250</v>
      </c>
      <c r="J258" s="216">
        <f>ROUND(I258*H258,2)</f>
        <v>1050</v>
      </c>
      <c r="K258" s="217"/>
      <c r="L258" s="38"/>
      <c r="M258" s="218" t="s">
        <v>1</v>
      </c>
      <c r="N258" s="219" t="s">
        <v>36</v>
      </c>
      <c r="O258" s="220">
        <v>0</v>
      </c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22" t="s">
        <v>132</v>
      </c>
      <c r="AT258" s="222" t="s">
        <v>128</v>
      </c>
      <c r="AU258" s="222" t="s">
        <v>81</v>
      </c>
      <c r="AY258" s="17" t="s">
        <v>126</v>
      </c>
      <c r="BE258" s="223">
        <f>IF(N258="základní",J258,0)</f>
        <v>1050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7" t="s">
        <v>79</v>
      </c>
      <c r="BK258" s="223">
        <f>ROUND(I258*H258,2)</f>
        <v>1050</v>
      </c>
      <c r="BL258" s="17" t="s">
        <v>132</v>
      </c>
      <c r="BM258" s="222" t="s">
        <v>320</v>
      </c>
    </row>
    <row r="259" s="13" customFormat="1">
      <c r="A259" s="13"/>
      <c r="B259" s="224"/>
      <c r="C259" s="225"/>
      <c r="D259" s="226" t="s">
        <v>133</v>
      </c>
      <c r="E259" s="227" t="s">
        <v>1</v>
      </c>
      <c r="F259" s="228" t="s">
        <v>731</v>
      </c>
      <c r="G259" s="225"/>
      <c r="H259" s="227" t="s">
        <v>1</v>
      </c>
      <c r="I259" s="225"/>
      <c r="J259" s="225"/>
      <c r="K259" s="225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133</v>
      </c>
      <c r="AU259" s="233" t="s">
        <v>81</v>
      </c>
      <c r="AV259" s="13" t="s">
        <v>79</v>
      </c>
      <c r="AW259" s="13" t="s">
        <v>28</v>
      </c>
      <c r="AX259" s="13" t="s">
        <v>71</v>
      </c>
      <c r="AY259" s="233" t="s">
        <v>126</v>
      </c>
    </row>
    <row r="260" s="14" customFormat="1">
      <c r="A260" s="14"/>
      <c r="B260" s="234"/>
      <c r="C260" s="235"/>
      <c r="D260" s="226" t="s">
        <v>133</v>
      </c>
      <c r="E260" s="236" t="s">
        <v>1</v>
      </c>
      <c r="F260" s="237" t="s">
        <v>732</v>
      </c>
      <c r="G260" s="235"/>
      <c r="H260" s="238">
        <v>0.20000000000000001</v>
      </c>
      <c r="I260" s="235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133</v>
      </c>
      <c r="AU260" s="243" t="s">
        <v>81</v>
      </c>
      <c r="AV260" s="14" t="s">
        <v>81</v>
      </c>
      <c r="AW260" s="14" t="s">
        <v>28</v>
      </c>
      <c r="AX260" s="14" t="s">
        <v>71</v>
      </c>
      <c r="AY260" s="243" t="s">
        <v>126</v>
      </c>
    </row>
    <row r="261" s="15" customFormat="1">
      <c r="A261" s="15"/>
      <c r="B261" s="244"/>
      <c r="C261" s="245"/>
      <c r="D261" s="226" t="s">
        <v>133</v>
      </c>
      <c r="E261" s="246" t="s">
        <v>1</v>
      </c>
      <c r="F261" s="247" t="s">
        <v>136</v>
      </c>
      <c r="G261" s="245"/>
      <c r="H261" s="248">
        <v>0.20000000000000001</v>
      </c>
      <c r="I261" s="245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3" t="s">
        <v>133</v>
      </c>
      <c r="AU261" s="253" t="s">
        <v>81</v>
      </c>
      <c r="AV261" s="15" t="s">
        <v>132</v>
      </c>
      <c r="AW261" s="15" t="s">
        <v>28</v>
      </c>
      <c r="AX261" s="15" t="s">
        <v>79</v>
      </c>
      <c r="AY261" s="253" t="s">
        <v>126</v>
      </c>
    </row>
    <row r="262" s="2" customFormat="1" ht="14.4" customHeight="1">
      <c r="A262" s="32"/>
      <c r="B262" s="33"/>
      <c r="C262" s="211" t="s">
        <v>217</v>
      </c>
      <c r="D262" s="211" t="s">
        <v>128</v>
      </c>
      <c r="E262" s="212" t="s">
        <v>733</v>
      </c>
      <c r="F262" s="213" t="s">
        <v>734</v>
      </c>
      <c r="G262" s="214" t="s">
        <v>251</v>
      </c>
      <c r="H262" s="215">
        <v>4</v>
      </c>
      <c r="I262" s="216">
        <v>159</v>
      </c>
      <c r="J262" s="216">
        <f>ROUND(I262*H262,2)</f>
        <v>636</v>
      </c>
      <c r="K262" s="217"/>
      <c r="L262" s="38"/>
      <c r="M262" s="218" t="s">
        <v>1</v>
      </c>
      <c r="N262" s="219" t="s">
        <v>36</v>
      </c>
      <c r="O262" s="220">
        <v>0</v>
      </c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22" t="s">
        <v>132</v>
      </c>
      <c r="AT262" s="222" t="s">
        <v>128</v>
      </c>
      <c r="AU262" s="222" t="s">
        <v>81</v>
      </c>
      <c r="AY262" s="17" t="s">
        <v>126</v>
      </c>
      <c r="BE262" s="223">
        <f>IF(N262="základní",J262,0)</f>
        <v>636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7" t="s">
        <v>79</v>
      </c>
      <c r="BK262" s="223">
        <f>ROUND(I262*H262,2)</f>
        <v>636</v>
      </c>
      <c r="BL262" s="17" t="s">
        <v>132</v>
      </c>
      <c r="BM262" s="222" t="s">
        <v>326</v>
      </c>
    </row>
    <row r="263" s="13" customFormat="1">
      <c r="A263" s="13"/>
      <c r="B263" s="224"/>
      <c r="C263" s="225"/>
      <c r="D263" s="226" t="s">
        <v>133</v>
      </c>
      <c r="E263" s="227" t="s">
        <v>1</v>
      </c>
      <c r="F263" s="228" t="s">
        <v>735</v>
      </c>
      <c r="G263" s="225"/>
      <c r="H263" s="227" t="s">
        <v>1</v>
      </c>
      <c r="I263" s="225"/>
      <c r="J263" s="225"/>
      <c r="K263" s="225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133</v>
      </c>
      <c r="AU263" s="233" t="s">
        <v>81</v>
      </c>
      <c r="AV263" s="13" t="s">
        <v>79</v>
      </c>
      <c r="AW263" s="13" t="s">
        <v>28</v>
      </c>
      <c r="AX263" s="13" t="s">
        <v>71</v>
      </c>
      <c r="AY263" s="233" t="s">
        <v>126</v>
      </c>
    </row>
    <row r="264" s="14" customFormat="1">
      <c r="A264" s="14"/>
      <c r="B264" s="234"/>
      <c r="C264" s="235"/>
      <c r="D264" s="226" t="s">
        <v>133</v>
      </c>
      <c r="E264" s="236" t="s">
        <v>1</v>
      </c>
      <c r="F264" s="237" t="s">
        <v>736</v>
      </c>
      <c r="G264" s="235"/>
      <c r="H264" s="238">
        <v>4</v>
      </c>
      <c r="I264" s="235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133</v>
      </c>
      <c r="AU264" s="243" t="s">
        <v>81</v>
      </c>
      <c r="AV264" s="14" t="s">
        <v>81</v>
      </c>
      <c r="AW264" s="14" t="s">
        <v>28</v>
      </c>
      <c r="AX264" s="14" t="s">
        <v>71</v>
      </c>
      <c r="AY264" s="243" t="s">
        <v>126</v>
      </c>
    </row>
    <row r="265" s="15" customFormat="1">
      <c r="A265" s="15"/>
      <c r="B265" s="244"/>
      <c r="C265" s="245"/>
      <c r="D265" s="226" t="s">
        <v>133</v>
      </c>
      <c r="E265" s="246" t="s">
        <v>1</v>
      </c>
      <c r="F265" s="247" t="s">
        <v>136</v>
      </c>
      <c r="G265" s="245"/>
      <c r="H265" s="248">
        <v>4</v>
      </c>
      <c r="I265" s="245"/>
      <c r="J265" s="245"/>
      <c r="K265" s="245"/>
      <c r="L265" s="249"/>
      <c r="M265" s="250"/>
      <c r="N265" s="251"/>
      <c r="O265" s="251"/>
      <c r="P265" s="251"/>
      <c r="Q265" s="251"/>
      <c r="R265" s="251"/>
      <c r="S265" s="251"/>
      <c r="T265" s="25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3" t="s">
        <v>133</v>
      </c>
      <c r="AU265" s="253" t="s">
        <v>81</v>
      </c>
      <c r="AV265" s="15" t="s">
        <v>132</v>
      </c>
      <c r="AW265" s="15" t="s">
        <v>28</v>
      </c>
      <c r="AX265" s="15" t="s">
        <v>79</v>
      </c>
      <c r="AY265" s="253" t="s">
        <v>126</v>
      </c>
    </row>
    <row r="266" s="2" customFormat="1" ht="24.15" customHeight="1">
      <c r="A266" s="32"/>
      <c r="B266" s="33"/>
      <c r="C266" s="211" t="s">
        <v>329</v>
      </c>
      <c r="D266" s="211" t="s">
        <v>128</v>
      </c>
      <c r="E266" s="212" t="s">
        <v>737</v>
      </c>
      <c r="F266" s="213" t="s">
        <v>738</v>
      </c>
      <c r="G266" s="214" t="s">
        <v>178</v>
      </c>
      <c r="H266" s="215">
        <v>43.768000000000001</v>
      </c>
      <c r="I266" s="216">
        <v>152</v>
      </c>
      <c r="J266" s="216">
        <f>ROUND(I266*H266,2)</f>
        <v>6652.7399999999998</v>
      </c>
      <c r="K266" s="217"/>
      <c r="L266" s="38"/>
      <c r="M266" s="218" t="s">
        <v>1</v>
      </c>
      <c r="N266" s="219" t="s">
        <v>36</v>
      </c>
      <c r="O266" s="220">
        <v>0</v>
      </c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22" t="s">
        <v>132</v>
      </c>
      <c r="AT266" s="222" t="s">
        <v>128</v>
      </c>
      <c r="AU266" s="222" t="s">
        <v>81</v>
      </c>
      <c r="AY266" s="17" t="s">
        <v>126</v>
      </c>
      <c r="BE266" s="223">
        <f>IF(N266="základní",J266,0)</f>
        <v>6652.7399999999998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79</v>
      </c>
      <c r="BK266" s="223">
        <f>ROUND(I266*H266,2)</f>
        <v>6652.7399999999998</v>
      </c>
      <c r="BL266" s="17" t="s">
        <v>132</v>
      </c>
      <c r="BM266" s="222" t="s">
        <v>332</v>
      </c>
    </row>
    <row r="267" s="13" customFormat="1">
      <c r="A267" s="13"/>
      <c r="B267" s="224"/>
      <c r="C267" s="225"/>
      <c r="D267" s="226" t="s">
        <v>133</v>
      </c>
      <c r="E267" s="227" t="s">
        <v>1</v>
      </c>
      <c r="F267" s="228" t="s">
        <v>720</v>
      </c>
      <c r="G267" s="225"/>
      <c r="H267" s="227" t="s">
        <v>1</v>
      </c>
      <c r="I267" s="225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133</v>
      </c>
      <c r="AU267" s="233" t="s">
        <v>81</v>
      </c>
      <c r="AV267" s="13" t="s">
        <v>79</v>
      </c>
      <c r="AW267" s="13" t="s">
        <v>28</v>
      </c>
      <c r="AX267" s="13" t="s">
        <v>71</v>
      </c>
      <c r="AY267" s="233" t="s">
        <v>126</v>
      </c>
    </row>
    <row r="268" s="14" customFormat="1">
      <c r="A268" s="14"/>
      <c r="B268" s="234"/>
      <c r="C268" s="235"/>
      <c r="D268" s="226" t="s">
        <v>133</v>
      </c>
      <c r="E268" s="236" t="s">
        <v>1</v>
      </c>
      <c r="F268" s="237" t="s">
        <v>739</v>
      </c>
      <c r="G268" s="235"/>
      <c r="H268" s="238">
        <v>43.768000000000001</v>
      </c>
      <c r="I268" s="235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133</v>
      </c>
      <c r="AU268" s="243" t="s">
        <v>81</v>
      </c>
      <c r="AV268" s="14" t="s">
        <v>81</v>
      </c>
      <c r="AW268" s="14" t="s">
        <v>28</v>
      </c>
      <c r="AX268" s="14" t="s">
        <v>71</v>
      </c>
      <c r="AY268" s="243" t="s">
        <v>126</v>
      </c>
    </row>
    <row r="269" s="15" customFormat="1">
      <c r="A269" s="15"/>
      <c r="B269" s="244"/>
      <c r="C269" s="245"/>
      <c r="D269" s="226" t="s">
        <v>133</v>
      </c>
      <c r="E269" s="246" t="s">
        <v>1</v>
      </c>
      <c r="F269" s="247" t="s">
        <v>136</v>
      </c>
      <c r="G269" s="245"/>
      <c r="H269" s="248">
        <v>43.768000000000001</v>
      </c>
      <c r="I269" s="245"/>
      <c r="J269" s="245"/>
      <c r="K269" s="245"/>
      <c r="L269" s="249"/>
      <c r="M269" s="250"/>
      <c r="N269" s="251"/>
      <c r="O269" s="251"/>
      <c r="P269" s="251"/>
      <c r="Q269" s="251"/>
      <c r="R269" s="251"/>
      <c r="S269" s="251"/>
      <c r="T269" s="25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3" t="s">
        <v>133</v>
      </c>
      <c r="AU269" s="253" t="s">
        <v>81</v>
      </c>
      <c r="AV269" s="15" t="s">
        <v>132</v>
      </c>
      <c r="AW269" s="15" t="s">
        <v>28</v>
      </c>
      <c r="AX269" s="15" t="s">
        <v>79</v>
      </c>
      <c r="AY269" s="253" t="s">
        <v>126</v>
      </c>
    </row>
    <row r="270" s="12" customFormat="1" ht="22.8" customHeight="1">
      <c r="A270" s="12"/>
      <c r="B270" s="196"/>
      <c r="C270" s="197"/>
      <c r="D270" s="198" t="s">
        <v>70</v>
      </c>
      <c r="E270" s="209" t="s">
        <v>740</v>
      </c>
      <c r="F270" s="209" t="s">
        <v>741</v>
      </c>
      <c r="G270" s="197"/>
      <c r="H270" s="197"/>
      <c r="I270" s="197"/>
      <c r="J270" s="210">
        <f>BK270</f>
        <v>1084954.8900000001</v>
      </c>
      <c r="K270" s="197"/>
      <c r="L270" s="201"/>
      <c r="M270" s="202"/>
      <c r="N270" s="203"/>
      <c r="O270" s="203"/>
      <c r="P270" s="204">
        <f>SUM(P271:P340)</f>
        <v>0</v>
      </c>
      <c r="Q270" s="203"/>
      <c r="R270" s="204">
        <f>SUM(R271:R340)</f>
        <v>0</v>
      </c>
      <c r="S270" s="203"/>
      <c r="T270" s="205">
        <f>SUM(T271:T340)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6" t="s">
        <v>79</v>
      </c>
      <c r="AT270" s="207" t="s">
        <v>70</v>
      </c>
      <c r="AU270" s="207" t="s">
        <v>79</v>
      </c>
      <c r="AY270" s="206" t="s">
        <v>126</v>
      </c>
      <c r="BK270" s="208">
        <f>SUM(BK271:BK340)</f>
        <v>1084954.8900000001</v>
      </c>
    </row>
    <row r="271" s="2" customFormat="1" ht="49.05" customHeight="1">
      <c r="A271" s="32"/>
      <c r="B271" s="33"/>
      <c r="C271" s="211" t="s">
        <v>223</v>
      </c>
      <c r="D271" s="211" t="s">
        <v>128</v>
      </c>
      <c r="E271" s="212" t="s">
        <v>742</v>
      </c>
      <c r="F271" s="213" t="s">
        <v>743</v>
      </c>
      <c r="G271" s="214" t="s">
        <v>178</v>
      </c>
      <c r="H271" s="215">
        <v>291.89999999999998</v>
      </c>
      <c r="I271" s="216">
        <v>205</v>
      </c>
      <c r="J271" s="216">
        <f>ROUND(I271*H271,2)</f>
        <v>59839.5</v>
      </c>
      <c r="K271" s="217"/>
      <c r="L271" s="38"/>
      <c r="M271" s="218" t="s">
        <v>1</v>
      </c>
      <c r="N271" s="219" t="s">
        <v>36</v>
      </c>
      <c r="O271" s="220">
        <v>0</v>
      </c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22" t="s">
        <v>132</v>
      </c>
      <c r="AT271" s="222" t="s">
        <v>128</v>
      </c>
      <c r="AU271" s="222" t="s">
        <v>81</v>
      </c>
      <c r="AY271" s="17" t="s">
        <v>126</v>
      </c>
      <c r="BE271" s="223">
        <f>IF(N271="základní",J271,0)</f>
        <v>59839.5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79</v>
      </c>
      <c r="BK271" s="223">
        <f>ROUND(I271*H271,2)</f>
        <v>59839.5</v>
      </c>
      <c r="BL271" s="17" t="s">
        <v>132</v>
      </c>
      <c r="BM271" s="222" t="s">
        <v>337</v>
      </c>
    </row>
    <row r="272" s="13" customFormat="1">
      <c r="A272" s="13"/>
      <c r="B272" s="224"/>
      <c r="C272" s="225"/>
      <c r="D272" s="226" t="s">
        <v>133</v>
      </c>
      <c r="E272" s="227" t="s">
        <v>1</v>
      </c>
      <c r="F272" s="228" t="s">
        <v>744</v>
      </c>
      <c r="G272" s="225"/>
      <c r="H272" s="227" t="s">
        <v>1</v>
      </c>
      <c r="I272" s="225"/>
      <c r="J272" s="225"/>
      <c r="K272" s="225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133</v>
      </c>
      <c r="AU272" s="233" t="s">
        <v>81</v>
      </c>
      <c r="AV272" s="13" t="s">
        <v>79</v>
      </c>
      <c r="AW272" s="13" t="s">
        <v>28</v>
      </c>
      <c r="AX272" s="13" t="s">
        <v>71</v>
      </c>
      <c r="AY272" s="233" t="s">
        <v>126</v>
      </c>
    </row>
    <row r="273" s="14" customFormat="1">
      <c r="A273" s="14"/>
      <c r="B273" s="234"/>
      <c r="C273" s="235"/>
      <c r="D273" s="226" t="s">
        <v>133</v>
      </c>
      <c r="E273" s="236" t="s">
        <v>1</v>
      </c>
      <c r="F273" s="237" t="s">
        <v>745</v>
      </c>
      <c r="G273" s="235"/>
      <c r="H273" s="238">
        <v>291.89999999999998</v>
      </c>
      <c r="I273" s="235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133</v>
      </c>
      <c r="AU273" s="243" t="s">
        <v>81</v>
      </c>
      <c r="AV273" s="14" t="s">
        <v>81</v>
      </c>
      <c r="AW273" s="14" t="s">
        <v>28</v>
      </c>
      <c r="AX273" s="14" t="s">
        <v>71</v>
      </c>
      <c r="AY273" s="243" t="s">
        <v>126</v>
      </c>
    </row>
    <row r="274" s="15" customFormat="1">
      <c r="A274" s="15"/>
      <c r="B274" s="244"/>
      <c r="C274" s="245"/>
      <c r="D274" s="226" t="s">
        <v>133</v>
      </c>
      <c r="E274" s="246" t="s">
        <v>1</v>
      </c>
      <c r="F274" s="247" t="s">
        <v>136</v>
      </c>
      <c r="G274" s="245"/>
      <c r="H274" s="248">
        <v>291.89999999999998</v>
      </c>
      <c r="I274" s="245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3" t="s">
        <v>133</v>
      </c>
      <c r="AU274" s="253" t="s">
        <v>81</v>
      </c>
      <c r="AV274" s="15" t="s">
        <v>132</v>
      </c>
      <c r="AW274" s="15" t="s">
        <v>28</v>
      </c>
      <c r="AX274" s="15" t="s">
        <v>79</v>
      </c>
      <c r="AY274" s="253" t="s">
        <v>126</v>
      </c>
    </row>
    <row r="275" s="2" customFormat="1" ht="49.05" customHeight="1">
      <c r="A275" s="32"/>
      <c r="B275" s="33"/>
      <c r="C275" s="211" t="s">
        <v>346</v>
      </c>
      <c r="D275" s="211" t="s">
        <v>128</v>
      </c>
      <c r="E275" s="212" t="s">
        <v>746</v>
      </c>
      <c r="F275" s="213" t="s">
        <v>747</v>
      </c>
      <c r="G275" s="214" t="s">
        <v>178</v>
      </c>
      <c r="H275" s="215">
        <v>291.89999999999998</v>
      </c>
      <c r="I275" s="216">
        <v>327</v>
      </c>
      <c r="J275" s="216">
        <f>ROUND(I275*H275,2)</f>
        <v>95451.300000000003</v>
      </c>
      <c r="K275" s="217"/>
      <c r="L275" s="38"/>
      <c r="M275" s="218" t="s">
        <v>1</v>
      </c>
      <c r="N275" s="219" t="s">
        <v>36</v>
      </c>
      <c r="O275" s="220">
        <v>0</v>
      </c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22" t="s">
        <v>132</v>
      </c>
      <c r="AT275" s="222" t="s">
        <v>128</v>
      </c>
      <c r="AU275" s="222" t="s">
        <v>81</v>
      </c>
      <c r="AY275" s="17" t="s">
        <v>126</v>
      </c>
      <c r="BE275" s="223">
        <f>IF(N275="základní",J275,0)</f>
        <v>95451.300000000003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79</v>
      </c>
      <c r="BK275" s="223">
        <f>ROUND(I275*H275,2)</f>
        <v>95451.300000000003</v>
      </c>
      <c r="BL275" s="17" t="s">
        <v>132</v>
      </c>
      <c r="BM275" s="222" t="s">
        <v>349</v>
      </c>
    </row>
    <row r="276" s="13" customFormat="1">
      <c r="A276" s="13"/>
      <c r="B276" s="224"/>
      <c r="C276" s="225"/>
      <c r="D276" s="226" t="s">
        <v>133</v>
      </c>
      <c r="E276" s="227" t="s">
        <v>1</v>
      </c>
      <c r="F276" s="228" t="s">
        <v>748</v>
      </c>
      <c r="G276" s="225"/>
      <c r="H276" s="227" t="s">
        <v>1</v>
      </c>
      <c r="I276" s="225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133</v>
      </c>
      <c r="AU276" s="233" t="s">
        <v>81</v>
      </c>
      <c r="AV276" s="13" t="s">
        <v>79</v>
      </c>
      <c r="AW276" s="13" t="s">
        <v>28</v>
      </c>
      <c r="AX276" s="13" t="s">
        <v>71</v>
      </c>
      <c r="AY276" s="233" t="s">
        <v>126</v>
      </c>
    </row>
    <row r="277" s="14" customFormat="1">
      <c r="A277" s="14"/>
      <c r="B277" s="234"/>
      <c r="C277" s="235"/>
      <c r="D277" s="226" t="s">
        <v>133</v>
      </c>
      <c r="E277" s="236" t="s">
        <v>1</v>
      </c>
      <c r="F277" s="237" t="s">
        <v>745</v>
      </c>
      <c r="G277" s="235"/>
      <c r="H277" s="238">
        <v>291.89999999999998</v>
      </c>
      <c r="I277" s="235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3" t="s">
        <v>133</v>
      </c>
      <c r="AU277" s="243" t="s">
        <v>81</v>
      </c>
      <c r="AV277" s="14" t="s">
        <v>81</v>
      </c>
      <c r="AW277" s="14" t="s">
        <v>28</v>
      </c>
      <c r="AX277" s="14" t="s">
        <v>71</v>
      </c>
      <c r="AY277" s="243" t="s">
        <v>126</v>
      </c>
    </row>
    <row r="278" s="15" customFormat="1">
      <c r="A278" s="15"/>
      <c r="B278" s="244"/>
      <c r="C278" s="245"/>
      <c r="D278" s="226" t="s">
        <v>133</v>
      </c>
      <c r="E278" s="246" t="s">
        <v>1</v>
      </c>
      <c r="F278" s="247" t="s">
        <v>136</v>
      </c>
      <c r="G278" s="245"/>
      <c r="H278" s="248">
        <v>291.89999999999998</v>
      </c>
      <c r="I278" s="245"/>
      <c r="J278" s="245"/>
      <c r="K278" s="245"/>
      <c r="L278" s="249"/>
      <c r="M278" s="250"/>
      <c r="N278" s="251"/>
      <c r="O278" s="251"/>
      <c r="P278" s="251"/>
      <c r="Q278" s="251"/>
      <c r="R278" s="251"/>
      <c r="S278" s="251"/>
      <c r="T278" s="25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3" t="s">
        <v>133</v>
      </c>
      <c r="AU278" s="253" t="s">
        <v>81</v>
      </c>
      <c r="AV278" s="15" t="s">
        <v>132</v>
      </c>
      <c r="AW278" s="15" t="s">
        <v>28</v>
      </c>
      <c r="AX278" s="15" t="s">
        <v>79</v>
      </c>
      <c r="AY278" s="253" t="s">
        <v>126</v>
      </c>
    </row>
    <row r="279" s="2" customFormat="1" ht="49.05" customHeight="1">
      <c r="A279" s="32"/>
      <c r="B279" s="33"/>
      <c r="C279" s="211" t="s">
        <v>229</v>
      </c>
      <c r="D279" s="211" t="s">
        <v>128</v>
      </c>
      <c r="E279" s="212" t="s">
        <v>749</v>
      </c>
      <c r="F279" s="213" t="s">
        <v>750</v>
      </c>
      <c r="G279" s="214" t="s">
        <v>178</v>
      </c>
      <c r="H279" s="215">
        <v>169.09999999999999</v>
      </c>
      <c r="I279" s="216">
        <v>449</v>
      </c>
      <c r="J279" s="216">
        <f>ROUND(I279*H279,2)</f>
        <v>75925.899999999994</v>
      </c>
      <c r="K279" s="217"/>
      <c r="L279" s="38"/>
      <c r="M279" s="218" t="s">
        <v>1</v>
      </c>
      <c r="N279" s="219" t="s">
        <v>36</v>
      </c>
      <c r="O279" s="220">
        <v>0</v>
      </c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22" t="s">
        <v>132</v>
      </c>
      <c r="AT279" s="222" t="s">
        <v>128</v>
      </c>
      <c r="AU279" s="222" t="s">
        <v>81</v>
      </c>
      <c r="AY279" s="17" t="s">
        <v>126</v>
      </c>
      <c r="BE279" s="223">
        <f>IF(N279="základní",J279,0)</f>
        <v>75925.899999999994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79</v>
      </c>
      <c r="BK279" s="223">
        <f>ROUND(I279*H279,2)</f>
        <v>75925.899999999994</v>
      </c>
      <c r="BL279" s="17" t="s">
        <v>132</v>
      </c>
      <c r="BM279" s="222" t="s">
        <v>354</v>
      </c>
    </row>
    <row r="280" s="13" customFormat="1">
      <c r="A280" s="13"/>
      <c r="B280" s="224"/>
      <c r="C280" s="225"/>
      <c r="D280" s="226" t="s">
        <v>133</v>
      </c>
      <c r="E280" s="227" t="s">
        <v>1</v>
      </c>
      <c r="F280" s="228" t="s">
        <v>751</v>
      </c>
      <c r="G280" s="225"/>
      <c r="H280" s="227" t="s">
        <v>1</v>
      </c>
      <c r="I280" s="225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133</v>
      </c>
      <c r="AU280" s="233" t="s">
        <v>81</v>
      </c>
      <c r="AV280" s="13" t="s">
        <v>79</v>
      </c>
      <c r="AW280" s="13" t="s">
        <v>28</v>
      </c>
      <c r="AX280" s="13" t="s">
        <v>71</v>
      </c>
      <c r="AY280" s="233" t="s">
        <v>126</v>
      </c>
    </row>
    <row r="281" s="14" customFormat="1">
      <c r="A281" s="14"/>
      <c r="B281" s="234"/>
      <c r="C281" s="235"/>
      <c r="D281" s="226" t="s">
        <v>133</v>
      </c>
      <c r="E281" s="236" t="s">
        <v>1</v>
      </c>
      <c r="F281" s="237" t="s">
        <v>752</v>
      </c>
      <c r="G281" s="235"/>
      <c r="H281" s="238">
        <v>169.09999999999999</v>
      </c>
      <c r="I281" s="235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133</v>
      </c>
      <c r="AU281" s="243" t="s">
        <v>81</v>
      </c>
      <c r="AV281" s="14" t="s">
        <v>81</v>
      </c>
      <c r="AW281" s="14" t="s">
        <v>28</v>
      </c>
      <c r="AX281" s="14" t="s">
        <v>71</v>
      </c>
      <c r="AY281" s="243" t="s">
        <v>126</v>
      </c>
    </row>
    <row r="282" s="15" customFormat="1">
      <c r="A282" s="15"/>
      <c r="B282" s="244"/>
      <c r="C282" s="245"/>
      <c r="D282" s="226" t="s">
        <v>133</v>
      </c>
      <c r="E282" s="246" t="s">
        <v>1</v>
      </c>
      <c r="F282" s="247" t="s">
        <v>136</v>
      </c>
      <c r="G282" s="245"/>
      <c r="H282" s="248">
        <v>169.09999999999999</v>
      </c>
      <c r="I282" s="245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3" t="s">
        <v>133</v>
      </c>
      <c r="AU282" s="253" t="s">
        <v>81</v>
      </c>
      <c r="AV282" s="15" t="s">
        <v>132</v>
      </c>
      <c r="AW282" s="15" t="s">
        <v>28</v>
      </c>
      <c r="AX282" s="15" t="s">
        <v>79</v>
      </c>
      <c r="AY282" s="253" t="s">
        <v>126</v>
      </c>
    </row>
    <row r="283" s="2" customFormat="1" ht="62.7" customHeight="1">
      <c r="A283" s="32"/>
      <c r="B283" s="33"/>
      <c r="C283" s="211" t="s">
        <v>356</v>
      </c>
      <c r="D283" s="211" t="s">
        <v>128</v>
      </c>
      <c r="E283" s="212" t="s">
        <v>753</v>
      </c>
      <c r="F283" s="213" t="s">
        <v>754</v>
      </c>
      <c r="G283" s="214" t="s">
        <v>178</v>
      </c>
      <c r="H283" s="215">
        <v>26.373000000000001</v>
      </c>
      <c r="I283" s="216">
        <v>671</v>
      </c>
      <c r="J283" s="216">
        <f>ROUND(I283*H283,2)</f>
        <v>17696.279999999999</v>
      </c>
      <c r="K283" s="217"/>
      <c r="L283" s="38"/>
      <c r="M283" s="218" t="s">
        <v>1</v>
      </c>
      <c r="N283" s="219" t="s">
        <v>36</v>
      </c>
      <c r="O283" s="220">
        <v>0</v>
      </c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22" t="s">
        <v>132</v>
      </c>
      <c r="AT283" s="222" t="s">
        <v>128</v>
      </c>
      <c r="AU283" s="222" t="s">
        <v>81</v>
      </c>
      <c r="AY283" s="17" t="s">
        <v>126</v>
      </c>
      <c r="BE283" s="223">
        <f>IF(N283="základní",J283,0)</f>
        <v>17696.279999999999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7" t="s">
        <v>79</v>
      </c>
      <c r="BK283" s="223">
        <f>ROUND(I283*H283,2)</f>
        <v>17696.279999999999</v>
      </c>
      <c r="BL283" s="17" t="s">
        <v>132</v>
      </c>
      <c r="BM283" s="222" t="s">
        <v>359</v>
      </c>
    </row>
    <row r="284" s="13" customFormat="1">
      <c r="A284" s="13"/>
      <c r="B284" s="224"/>
      <c r="C284" s="225"/>
      <c r="D284" s="226" t="s">
        <v>133</v>
      </c>
      <c r="E284" s="227" t="s">
        <v>1</v>
      </c>
      <c r="F284" s="228" t="s">
        <v>755</v>
      </c>
      <c r="G284" s="225"/>
      <c r="H284" s="227" t="s">
        <v>1</v>
      </c>
      <c r="I284" s="225"/>
      <c r="J284" s="225"/>
      <c r="K284" s="225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133</v>
      </c>
      <c r="AU284" s="233" t="s">
        <v>81</v>
      </c>
      <c r="AV284" s="13" t="s">
        <v>79</v>
      </c>
      <c r="AW284" s="13" t="s">
        <v>28</v>
      </c>
      <c r="AX284" s="13" t="s">
        <v>71</v>
      </c>
      <c r="AY284" s="233" t="s">
        <v>126</v>
      </c>
    </row>
    <row r="285" s="14" customFormat="1">
      <c r="A285" s="14"/>
      <c r="B285" s="234"/>
      <c r="C285" s="235"/>
      <c r="D285" s="226" t="s">
        <v>133</v>
      </c>
      <c r="E285" s="236" t="s">
        <v>1</v>
      </c>
      <c r="F285" s="237" t="s">
        <v>756</v>
      </c>
      <c r="G285" s="235"/>
      <c r="H285" s="238">
        <v>26.373000000000001</v>
      </c>
      <c r="I285" s="235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133</v>
      </c>
      <c r="AU285" s="243" t="s">
        <v>81</v>
      </c>
      <c r="AV285" s="14" t="s">
        <v>81</v>
      </c>
      <c r="AW285" s="14" t="s">
        <v>28</v>
      </c>
      <c r="AX285" s="14" t="s">
        <v>71</v>
      </c>
      <c r="AY285" s="243" t="s">
        <v>126</v>
      </c>
    </row>
    <row r="286" s="15" customFormat="1">
      <c r="A286" s="15"/>
      <c r="B286" s="244"/>
      <c r="C286" s="245"/>
      <c r="D286" s="226" t="s">
        <v>133</v>
      </c>
      <c r="E286" s="246" t="s">
        <v>1</v>
      </c>
      <c r="F286" s="247" t="s">
        <v>136</v>
      </c>
      <c r="G286" s="245"/>
      <c r="H286" s="248">
        <v>26.373000000000001</v>
      </c>
      <c r="I286" s="245"/>
      <c r="J286" s="245"/>
      <c r="K286" s="245"/>
      <c r="L286" s="249"/>
      <c r="M286" s="250"/>
      <c r="N286" s="251"/>
      <c r="O286" s="251"/>
      <c r="P286" s="251"/>
      <c r="Q286" s="251"/>
      <c r="R286" s="251"/>
      <c r="S286" s="251"/>
      <c r="T286" s="25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3" t="s">
        <v>133</v>
      </c>
      <c r="AU286" s="253" t="s">
        <v>81</v>
      </c>
      <c r="AV286" s="15" t="s">
        <v>132</v>
      </c>
      <c r="AW286" s="15" t="s">
        <v>28</v>
      </c>
      <c r="AX286" s="15" t="s">
        <v>79</v>
      </c>
      <c r="AY286" s="253" t="s">
        <v>126</v>
      </c>
    </row>
    <row r="287" s="2" customFormat="1" ht="62.7" customHeight="1">
      <c r="A287" s="32"/>
      <c r="B287" s="33"/>
      <c r="C287" s="211" t="s">
        <v>234</v>
      </c>
      <c r="D287" s="211" t="s">
        <v>128</v>
      </c>
      <c r="E287" s="212" t="s">
        <v>757</v>
      </c>
      <c r="F287" s="213" t="s">
        <v>758</v>
      </c>
      <c r="G287" s="214" t="s">
        <v>178</v>
      </c>
      <c r="H287" s="215">
        <v>26.373000000000001</v>
      </c>
      <c r="I287" s="216">
        <v>793</v>
      </c>
      <c r="J287" s="216">
        <f>ROUND(I287*H287,2)</f>
        <v>20913.790000000001</v>
      </c>
      <c r="K287" s="217"/>
      <c r="L287" s="38"/>
      <c r="M287" s="218" t="s">
        <v>1</v>
      </c>
      <c r="N287" s="219" t="s">
        <v>36</v>
      </c>
      <c r="O287" s="220">
        <v>0</v>
      </c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22" t="s">
        <v>132</v>
      </c>
      <c r="AT287" s="222" t="s">
        <v>128</v>
      </c>
      <c r="AU287" s="222" t="s">
        <v>81</v>
      </c>
      <c r="AY287" s="17" t="s">
        <v>126</v>
      </c>
      <c r="BE287" s="223">
        <f>IF(N287="základní",J287,0)</f>
        <v>20913.790000000001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7" t="s">
        <v>79</v>
      </c>
      <c r="BK287" s="223">
        <f>ROUND(I287*H287,2)</f>
        <v>20913.790000000001</v>
      </c>
      <c r="BL287" s="17" t="s">
        <v>132</v>
      </c>
      <c r="BM287" s="222" t="s">
        <v>362</v>
      </c>
    </row>
    <row r="288" s="13" customFormat="1">
      <c r="A288" s="13"/>
      <c r="B288" s="224"/>
      <c r="C288" s="225"/>
      <c r="D288" s="226" t="s">
        <v>133</v>
      </c>
      <c r="E288" s="227" t="s">
        <v>1</v>
      </c>
      <c r="F288" s="228" t="s">
        <v>759</v>
      </c>
      <c r="G288" s="225"/>
      <c r="H288" s="227" t="s">
        <v>1</v>
      </c>
      <c r="I288" s="225"/>
      <c r="J288" s="225"/>
      <c r="K288" s="225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133</v>
      </c>
      <c r="AU288" s="233" t="s">
        <v>81</v>
      </c>
      <c r="AV288" s="13" t="s">
        <v>79</v>
      </c>
      <c r="AW288" s="13" t="s">
        <v>28</v>
      </c>
      <c r="AX288" s="13" t="s">
        <v>71</v>
      </c>
      <c r="AY288" s="233" t="s">
        <v>126</v>
      </c>
    </row>
    <row r="289" s="14" customFormat="1">
      <c r="A289" s="14"/>
      <c r="B289" s="234"/>
      <c r="C289" s="235"/>
      <c r="D289" s="226" t="s">
        <v>133</v>
      </c>
      <c r="E289" s="236" t="s">
        <v>1</v>
      </c>
      <c r="F289" s="237" t="s">
        <v>756</v>
      </c>
      <c r="G289" s="235"/>
      <c r="H289" s="238">
        <v>26.373000000000001</v>
      </c>
      <c r="I289" s="235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3" t="s">
        <v>133</v>
      </c>
      <c r="AU289" s="243" t="s">
        <v>81</v>
      </c>
      <c r="AV289" s="14" t="s">
        <v>81</v>
      </c>
      <c r="AW289" s="14" t="s">
        <v>28</v>
      </c>
      <c r="AX289" s="14" t="s">
        <v>71</v>
      </c>
      <c r="AY289" s="243" t="s">
        <v>126</v>
      </c>
    </row>
    <row r="290" s="15" customFormat="1">
      <c r="A290" s="15"/>
      <c r="B290" s="244"/>
      <c r="C290" s="245"/>
      <c r="D290" s="226" t="s">
        <v>133</v>
      </c>
      <c r="E290" s="246" t="s">
        <v>1</v>
      </c>
      <c r="F290" s="247" t="s">
        <v>136</v>
      </c>
      <c r="G290" s="245"/>
      <c r="H290" s="248">
        <v>26.373000000000001</v>
      </c>
      <c r="I290" s="245"/>
      <c r="J290" s="245"/>
      <c r="K290" s="245"/>
      <c r="L290" s="249"/>
      <c r="M290" s="250"/>
      <c r="N290" s="251"/>
      <c r="O290" s="251"/>
      <c r="P290" s="251"/>
      <c r="Q290" s="251"/>
      <c r="R290" s="251"/>
      <c r="S290" s="251"/>
      <c r="T290" s="25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3" t="s">
        <v>133</v>
      </c>
      <c r="AU290" s="253" t="s">
        <v>81</v>
      </c>
      <c r="AV290" s="15" t="s">
        <v>132</v>
      </c>
      <c r="AW290" s="15" t="s">
        <v>28</v>
      </c>
      <c r="AX290" s="15" t="s">
        <v>79</v>
      </c>
      <c r="AY290" s="253" t="s">
        <v>126</v>
      </c>
    </row>
    <row r="291" s="2" customFormat="1" ht="49.05" customHeight="1">
      <c r="A291" s="32"/>
      <c r="B291" s="33"/>
      <c r="C291" s="211" t="s">
        <v>363</v>
      </c>
      <c r="D291" s="211" t="s">
        <v>128</v>
      </c>
      <c r="E291" s="212" t="s">
        <v>760</v>
      </c>
      <c r="F291" s="213" t="s">
        <v>761</v>
      </c>
      <c r="G291" s="214" t="s">
        <v>178</v>
      </c>
      <c r="H291" s="215">
        <v>383.39999999999998</v>
      </c>
      <c r="I291" s="216">
        <v>266</v>
      </c>
      <c r="J291" s="216">
        <f>ROUND(I291*H291,2)</f>
        <v>101984.39999999999</v>
      </c>
      <c r="K291" s="217"/>
      <c r="L291" s="38"/>
      <c r="M291" s="218" t="s">
        <v>1</v>
      </c>
      <c r="N291" s="219" t="s">
        <v>36</v>
      </c>
      <c r="O291" s="220">
        <v>0</v>
      </c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222" t="s">
        <v>132</v>
      </c>
      <c r="AT291" s="222" t="s">
        <v>128</v>
      </c>
      <c r="AU291" s="222" t="s">
        <v>81</v>
      </c>
      <c r="AY291" s="17" t="s">
        <v>126</v>
      </c>
      <c r="BE291" s="223">
        <f>IF(N291="základní",J291,0)</f>
        <v>101984.39999999999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79</v>
      </c>
      <c r="BK291" s="223">
        <f>ROUND(I291*H291,2)</f>
        <v>101984.39999999999</v>
      </c>
      <c r="BL291" s="17" t="s">
        <v>132</v>
      </c>
      <c r="BM291" s="222" t="s">
        <v>366</v>
      </c>
    </row>
    <row r="292" s="13" customFormat="1">
      <c r="A292" s="13"/>
      <c r="B292" s="224"/>
      <c r="C292" s="225"/>
      <c r="D292" s="226" t="s">
        <v>133</v>
      </c>
      <c r="E292" s="227" t="s">
        <v>1</v>
      </c>
      <c r="F292" s="228" t="s">
        <v>762</v>
      </c>
      <c r="G292" s="225"/>
      <c r="H292" s="227" t="s">
        <v>1</v>
      </c>
      <c r="I292" s="225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133</v>
      </c>
      <c r="AU292" s="233" t="s">
        <v>81</v>
      </c>
      <c r="AV292" s="13" t="s">
        <v>79</v>
      </c>
      <c r="AW292" s="13" t="s">
        <v>28</v>
      </c>
      <c r="AX292" s="13" t="s">
        <v>71</v>
      </c>
      <c r="AY292" s="233" t="s">
        <v>126</v>
      </c>
    </row>
    <row r="293" s="13" customFormat="1">
      <c r="A293" s="13"/>
      <c r="B293" s="224"/>
      <c r="C293" s="225"/>
      <c r="D293" s="226" t="s">
        <v>133</v>
      </c>
      <c r="E293" s="227" t="s">
        <v>1</v>
      </c>
      <c r="F293" s="228" t="s">
        <v>763</v>
      </c>
      <c r="G293" s="225"/>
      <c r="H293" s="227" t="s">
        <v>1</v>
      </c>
      <c r="I293" s="225"/>
      <c r="J293" s="225"/>
      <c r="K293" s="225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133</v>
      </c>
      <c r="AU293" s="233" t="s">
        <v>81</v>
      </c>
      <c r="AV293" s="13" t="s">
        <v>79</v>
      </c>
      <c r="AW293" s="13" t="s">
        <v>28</v>
      </c>
      <c r="AX293" s="13" t="s">
        <v>71</v>
      </c>
      <c r="AY293" s="233" t="s">
        <v>126</v>
      </c>
    </row>
    <row r="294" s="14" customFormat="1">
      <c r="A294" s="14"/>
      <c r="B294" s="234"/>
      <c r="C294" s="235"/>
      <c r="D294" s="226" t="s">
        <v>133</v>
      </c>
      <c r="E294" s="236" t="s">
        <v>1</v>
      </c>
      <c r="F294" s="237" t="s">
        <v>764</v>
      </c>
      <c r="G294" s="235"/>
      <c r="H294" s="238">
        <v>383.39999999999998</v>
      </c>
      <c r="I294" s="235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3" t="s">
        <v>133</v>
      </c>
      <c r="AU294" s="243" t="s">
        <v>81</v>
      </c>
      <c r="AV294" s="14" t="s">
        <v>81</v>
      </c>
      <c r="AW294" s="14" t="s">
        <v>28</v>
      </c>
      <c r="AX294" s="14" t="s">
        <v>71</v>
      </c>
      <c r="AY294" s="243" t="s">
        <v>126</v>
      </c>
    </row>
    <row r="295" s="15" customFormat="1">
      <c r="A295" s="15"/>
      <c r="B295" s="244"/>
      <c r="C295" s="245"/>
      <c r="D295" s="226" t="s">
        <v>133</v>
      </c>
      <c r="E295" s="246" t="s">
        <v>1</v>
      </c>
      <c r="F295" s="247" t="s">
        <v>136</v>
      </c>
      <c r="G295" s="245"/>
      <c r="H295" s="248">
        <v>383.39999999999998</v>
      </c>
      <c r="I295" s="245"/>
      <c r="J295" s="245"/>
      <c r="K295" s="245"/>
      <c r="L295" s="249"/>
      <c r="M295" s="250"/>
      <c r="N295" s="251"/>
      <c r="O295" s="251"/>
      <c r="P295" s="251"/>
      <c r="Q295" s="251"/>
      <c r="R295" s="251"/>
      <c r="S295" s="251"/>
      <c r="T295" s="25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3" t="s">
        <v>133</v>
      </c>
      <c r="AU295" s="253" t="s">
        <v>81</v>
      </c>
      <c r="AV295" s="15" t="s">
        <v>132</v>
      </c>
      <c r="AW295" s="15" t="s">
        <v>28</v>
      </c>
      <c r="AX295" s="15" t="s">
        <v>79</v>
      </c>
      <c r="AY295" s="253" t="s">
        <v>126</v>
      </c>
    </row>
    <row r="296" s="2" customFormat="1" ht="62.7" customHeight="1">
      <c r="A296" s="32"/>
      <c r="B296" s="33"/>
      <c r="C296" s="211" t="s">
        <v>238</v>
      </c>
      <c r="D296" s="211" t="s">
        <v>128</v>
      </c>
      <c r="E296" s="212" t="s">
        <v>765</v>
      </c>
      <c r="F296" s="213" t="s">
        <v>766</v>
      </c>
      <c r="G296" s="214" t="s">
        <v>178</v>
      </c>
      <c r="H296" s="215">
        <v>24.353999999999999</v>
      </c>
      <c r="I296" s="216">
        <v>1160</v>
      </c>
      <c r="J296" s="216">
        <f>ROUND(I296*H296,2)</f>
        <v>28250.639999999999</v>
      </c>
      <c r="K296" s="217"/>
      <c r="L296" s="38"/>
      <c r="M296" s="218" t="s">
        <v>1</v>
      </c>
      <c r="N296" s="219" t="s">
        <v>36</v>
      </c>
      <c r="O296" s="220">
        <v>0</v>
      </c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22" t="s">
        <v>132</v>
      </c>
      <c r="AT296" s="222" t="s">
        <v>128</v>
      </c>
      <c r="AU296" s="222" t="s">
        <v>81</v>
      </c>
      <c r="AY296" s="17" t="s">
        <v>126</v>
      </c>
      <c r="BE296" s="223">
        <f>IF(N296="základní",J296,0)</f>
        <v>28250.639999999999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79</v>
      </c>
      <c r="BK296" s="223">
        <f>ROUND(I296*H296,2)</f>
        <v>28250.639999999999</v>
      </c>
      <c r="BL296" s="17" t="s">
        <v>132</v>
      </c>
      <c r="BM296" s="222" t="s">
        <v>389</v>
      </c>
    </row>
    <row r="297" s="13" customFormat="1">
      <c r="A297" s="13"/>
      <c r="B297" s="224"/>
      <c r="C297" s="225"/>
      <c r="D297" s="226" t="s">
        <v>133</v>
      </c>
      <c r="E297" s="227" t="s">
        <v>1</v>
      </c>
      <c r="F297" s="228" t="s">
        <v>767</v>
      </c>
      <c r="G297" s="225"/>
      <c r="H297" s="227" t="s">
        <v>1</v>
      </c>
      <c r="I297" s="225"/>
      <c r="J297" s="225"/>
      <c r="K297" s="225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133</v>
      </c>
      <c r="AU297" s="233" t="s">
        <v>81</v>
      </c>
      <c r="AV297" s="13" t="s">
        <v>79</v>
      </c>
      <c r="AW297" s="13" t="s">
        <v>28</v>
      </c>
      <c r="AX297" s="13" t="s">
        <v>71</v>
      </c>
      <c r="AY297" s="233" t="s">
        <v>126</v>
      </c>
    </row>
    <row r="298" s="14" customFormat="1">
      <c r="A298" s="14"/>
      <c r="B298" s="234"/>
      <c r="C298" s="235"/>
      <c r="D298" s="226" t="s">
        <v>133</v>
      </c>
      <c r="E298" s="236" t="s">
        <v>1</v>
      </c>
      <c r="F298" s="237" t="s">
        <v>768</v>
      </c>
      <c r="G298" s="235"/>
      <c r="H298" s="238">
        <v>24.353999999999999</v>
      </c>
      <c r="I298" s="235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133</v>
      </c>
      <c r="AU298" s="243" t="s">
        <v>81</v>
      </c>
      <c r="AV298" s="14" t="s">
        <v>81</v>
      </c>
      <c r="AW298" s="14" t="s">
        <v>28</v>
      </c>
      <c r="AX298" s="14" t="s">
        <v>71</v>
      </c>
      <c r="AY298" s="243" t="s">
        <v>126</v>
      </c>
    </row>
    <row r="299" s="15" customFormat="1">
      <c r="A299" s="15"/>
      <c r="B299" s="244"/>
      <c r="C299" s="245"/>
      <c r="D299" s="226" t="s">
        <v>133</v>
      </c>
      <c r="E299" s="246" t="s">
        <v>1</v>
      </c>
      <c r="F299" s="247" t="s">
        <v>136</v>
      </c>
      <c r="G299" s="245"/>
      <c r="H299" s="248">
        <v>24.353999999999999</v>
      </c>
      <c r="I299" s="245"/>
      <c r="J299" s="245"/>
      <c r="K299" s="245"/>
      <c r="L299" s="249"/>
      <c r="M299" s="250"/>
      <c r="N299" s="251"/>
      <c r="O299" s="251"/>
      <c r="P299" s="251"/>
      <c r="Q299" s="251"/>
      <c r="R299" s="251"/>
      <c r="S299" s="251"/>
      <c r="T299" s="25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3" t="s">
        <v>133</v>
      </c>
      <c r="AU299" s="253" t="s">
        <v>81</v>
      </c>
      <c r="AV299" s="15" t="s">
        <v>132</v>
      </c>
      <c r="AW299" s="15" t="s">
        <v>28</v>
      </c>
      <c r="AX299" s="15" t="s">
        <v>79</v>
      </c>
      <c r="AY299" s="253" t="s">
        <v>126</v>
      </c>
    </row>
    <row r="300" s="2" customFormat="1" ht="62.7" customHeight="1">
      <c r="A300" s="32"/>
      <c r="B300" s="33"/>
      <c r="C300" s="211" t="s">
        <v>391</v>
      </c>
      <c r="D300" s="211" t="s">
        <v>128</v>
      </c>
      <c r="E300" s="212" t="s">
        <v>769</v>
      </c>
      <c r="F300" s="213" t="s">
        <v>770</v>
      </c>
      <c r="G300" s="214" t="s">
        <v>178</v>
      </c>
      <c r="H300" s="215">
        <v>10.372</v>
      </c>
      <c r="I300" s="216">
        <v>650</v>
      </c>
      <c r="J300" s="216">
        <f>ROUND(I300*H300,2)</f>
        <v>6741.8000000000002</v>
      </c>
      <c r="K300" s="217"/>
      <c r="L300" s="38"/>
      <c r="M300" s="218" t="s">
        <v>1</v>
      </c>
      <c r="N300" s="219" t="s">
        <v>36</v>
      </c>
      <c r="O300" s="220">
        <v>0</v>
      </c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22" t="s">
        <v>132</v>
      </c>
      <c r="AT300" s="222" t="s">
        <v>128</v>
      </c>
      <c r="AU300" s="222" t="s">
        <v>81</v>
      </c>
      <c r="AY300" s="17" t="s">
        <v>126</v>
      </c>
      <c r="BE300" s="223">
        <f>IF(N300="základní",J300,0)</f>
        <v>6741.8000000000002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7" t="s">
        <v>79</v>
      </c>
      <c r="BK300" s="223">
        <f>ROUND(I300*H300,2)</f>
        <v>6741.8000000000002</v>
      </c>
      <c r="BL300" s="17" t="s">
        <v>132</v>
      </c>
      <c r="BM300" s="222" t="s">
        <v>394</v>
      </c>
    </row>
    <row r="301" s="13" customFormat="1">
      <c r="A301" s="13"/>
      <c r="B301" s="224"/>
      <c r="C301" s="225"/>
      <c r="D301" s="226" t="s">
        <v>133</v>
      </c>
      <c r="E301" s="227" t="s">
        <v>1</v>
      </c>
      <c r="F301" s="228" t="s">
        <v>771</v>
      </c>
      <c r="G301" s="225"/>
      <c r="H301" s="227" t="s">
        <v>1</v>
      </c>
      <c r="I301" s="225"/>
      <c r="J301" s="225"/>
      <c r="K301" s="225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133</v>
      </c>
      <c r="AU301" s="233" t="s">
        <v>81</v>
      </c>
      <c r="AV301" s="13" t="s">
        <v>79</v>
      </c>
      <c r="AW301" s="13" t="s">
        <v>28</v>
      </c>
      <c r="AX301" s="13" t="s">
        <v>71</v>
      </c>
      <c r="AY301" s="233" t="s">
        <v>126</v>
      </c>
    </row>
    <row r="302" s="14" customFormat="1">
      <c r="A302" s="14"/>
      <c r="B302" s="234"/>
      <c r="C302" s="235"/>
      <c r="D302" s="226" t="s">
        <v>133</v>
      </c>
      <c r="E302" s="236" t="s">
        <v>1</v>
      </c>
      <c r="F302" s="237" t="s">
        <v>772</v>
      </c>
      <c r="G302" s="235"/>
      <c r="H302" s="238">
        <v>10.372</v>
      </c>
      <c r="I302" s="235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133</v>
      </c>
      <c r="AU302" s="243" t="s">
        <v>81</v>
      </c>
      <c r="AV302" s="14" t="s">
        <v>81</v>
      </c>
      <c r="AW302" s="14" t="s">
        <v>28</v>
      </c>
      <c r="AX302" s="14" t="s">
        <v>71</v>
      </c>
      <c r="AY302" s="243" t="s">
        <v>126</v>
      </c>
    </row>
    <row r="303" s="15" customFormat="1">
      <c r="A303" s="15"/>
      <c r="B303" s="244"/>
      <c r="C303" s="245"/>
      <c r="D303" s="226" t="s">
        <v>133</v>
      </c>
      <c r="E303" s="246" t="s">
        <v>1</v>
      </c>
      <c r="F303" s="247" t="s">
        <v>136</v>
      </c>
      <c r="G303" s="245"/>
      <c r="H303" s="248">
        <v>10.372</v>
      </c>
      <c r="I303" s="245"/>
      <c r="J303" s="245"/>
      <c r="K303" s="245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133</v>
      </c>
      <c r="AU303" s="253" t="s">
        <v>81</v>
      </c>
      <c r="AV303" s="15" t="s">
        <v>132</v>
      </c>
      <c r="AW303" s="15" t="s">
        <v>28</v>
      </c>
      <c r="AX303" s="15" t="s">
        <v>79</v>
      </c>
      <c r="AY303" s="253" t="s">
        <v>126</v>
      </c>
    </row>
    <row r="304" s="2" customFormat="1" ht="14.4" customHeight="1">
      <c r="A304" s="32"/>
      <c r="B304" s="33"/>
      <c r="C304" s="211" t="s">
        <v>242</v>
      </c>
      <c r="D304" s="211" t="s">
        <v>128</v>
      </c>
      <c r="E304" s="212" t="s">
        <v>773</v>
      </c>
      <c r="F304" s="213" t="s">
        <v>774</v>
      </c>
      <c r="G304" s="214" t="s">
        <v>178</v>
      </c>
      <c r="H304" s="215">
        <v>291.89999999999998</v>
      </c>
      <c r="I304" s="216">
        <v>292</v>
      </c>
      <c r="J304" s="216">
        <f>ROUND(I304*H304,2)</f>
        <v>85234.800000000003</v>
      </c>
      <c r="K304" s="217"/>
      <c r="L304" s="38"/>
      <c r="M304" s="218" t="s">
        <v>1</v>
      </c>
      <c r="N304" s="219" t="s">
        <v>36</v>
      </c>
      <c r="O304" s="220">
        <v>0</v>
      </c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22" t="s">
        <v>132</v>
      </c>
      <c r="AT304" s="222" t="s">
        <v>128</v>
      </c>
      <c r="AU304" s="222" t="s">
        <v>81</v>
      </c>
      <c r="AY304" s="17" t="s">
        <v>126</v>
      </c>
      <c r="BE304" s="223">
        <f>IF(N304="základní",J304,0)</f>
        <v>85234.800000000003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7" t="s">
        <v>79</v>
      </c>
      <c r="BK304" s="223">
        <f>ROUND(I304*H304,2)</f>
        <v>85234.800000000003</v>
      </c>
      <c r="BL304" s="17" t="s">
        <v>132</v>
      </c>
      <c r="BM304" s="222" t="s">
        <v>399</v>
      </c>
    </row>
    <row r="305" s="13" customFormat="1">
      <c r="A305" s="13"/>
      <c r="B305" s="224"/>
      <c r="C305" s="225"/>
      <c r="D305" s="226" t="s">
        <v>133</v>
      </c>
      <c r="E305" s="227" t="s">
        <v>1</v>
      </c>
      <c r="F305" s="228" t="s">
        <v>744</v>
      </c>
      <c r="G305" s="225"/>
      <c r="H305" s="227" t="s">
        <v>1</v>
      </c>
      <c r="I305" s="225"/>
      <c r="J305" s="225"/>
      <c r="K305" s="225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133</v>
      </c>
      <c r="AU305" s="233" t="s">
        <v>81</v>
      </c>
      <c r="AV305" s="13" t="s">
        <v>79</v>
      </c>
      <c r="AW305" s="13" t="s">
        <v>28</v>
      </c>
      <c r="AX305" s="13" t="s">
        <v>71</v>
      </c>
      <c r="AY305" s="233" t="s">
        <v>126</v>
      </c>
    </row>
    <row r="306" s="14" customFormat="1">
      <c r="A306" s="14"/>
      <c r="B306" s="234"/>
      <c r="C306" s="235"/>
      <c r="D306" s="226" t="s">
        <v>133</v>
      </c>
      <c r="E306" s="236" t="s">
        <v>1</v>
      </c>
      <c r="F306" s="237" t="s">
        <v>745</v>
      </c>
      <c r="G306" s="235"/>
      <c r="H306" s="238">
        <v>291.89999999999998</v>
      </c>
      <c r="I306" s="235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133</v>
      </c>
      <c r="AU306" s="243" t="s">
        <v>81</v>
      </c>
      <c r="AV306" s="14" t="s">
        <v>81</v>
      </c>
      <c r="AW306" s="14" t="s">
        <v>28</v>
      </c>
      <c r="AX306" s="14" t="s">
        <v>71</v>
      </c>
      <c r="AY306" s="243" t="s">
        <v>126</v>
      </c>
    </row>
    <row r="307" s="15" customFormat="1">
      <c r="A307" s="15"/>
      <c r="B307" s="244"/>
      <c r="C307" s="245"/>
      <c r="D307" s="226" t="s">
        <v>133</v>
      </c>
      <c r="E307" s="246" t="s">
        <v>1</v>
      </c>
      <c r="F307" s="247" t="s">
        <v>136</v>
      </c>
      <c r="G307" s="245"/>
      <c r="H307" s="248">
        <v>291.89999999999998</v>
      </c>
      <c r="I307" s="245"/>
      <c r="J307" s="245"/>
      <c r="K307" s="245"/>
      <c r="L307" s="249"/>
      <c r="M307" s="250"/>
      <c r="N307" s="251"/>
      <c r="O307" s="251"/>
      <c r="P307" s="251"/>
      <c r="Q307" s="251"/>
      <c r="R307" s="251"/>
      <c r="S307" s="251"/>
      <c r="T307" s="25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3" t="s">
        <v>133</v>
      </c>
      <c r="AU307" s="253" t="s">
        <v>81</v>
      </c>
      <c r="AV307" s="15" t="s">
        <v>132</v>
      </c>
      <c r="AW307" s="15" t="s">
        <v>28</v>
      </c>
      <c r="AX307" s="15" t="s">
        <v>79</v>
      </c>
      <c r="AY307" s="253" t="s">
        <v>126</v>
      </c>
    </row>
    <row r="308" s="2" customFormat="1" ht="24.15" customHeight="1">
      <c r="A308" s="32"/>
      <c r="B308" s="33"/>
      <c r="C308" s="211" t="s">
        <v>775</v>
      </c>
      <c r="D308" s="211" t="s">
        <v>128</v>
      </c>
      <c r="E308" s="212" t="s">
        <v>776</v>
      </c>
      <c r="F308" s="213" t="s">
        <v>777</v>
      </c>
      <c r="G308" s="214" t="s">
        <v>178</v>
      </c>
      <c r="H308" s="215">
        <v>43.768000000000001</v>
      </c>
      <c r="I308" s="216">
        <v>749</v>
      </c>
      <c r="J308" s="216">
        <f>ROUND(I308*H308,2)</f>
        <v>32782.230000000003</v>
      </c>
      <c r="K308" s="217"/>
      <c r="L308" s="38"/>
      <c r="M308" s="218" t="s">
        <v>1</v>
      </c>
      <c r="N308" s="219" t="s">
        <v>36</v>
      </c>
      <c r="O308" s="220">
        <v>0</v>
      </c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222" t="s">
        <v>132</v>
      </c>
      <c r="AT308" s="222" t="s">
        <v>128</v>
      </c>
      <c r="AU308" s="222" t="s">
        <v>81</v>
      </c>
      <c r="AY308" s="17" t="s">
        <v>126</v>
      </c>
      <c r="BE308" s="223">
        <f>IF(N308="základní",J308,0)</f>
        <v>32782.230000000003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79</v>
      </c>
      <c r="BK308" s="223">
        <f>ROUND(I308*H308,2)</f>
        <v>32782.230000000003</v>
      </c>
      <c r="BL308" s="17" t="s">
        <v>132</v>
      </c>
      <c r="BM308" s="222" t="s">
        <v>600</v>
      </c>
    </row>
    <row r="309" s="13" customFormat="1">
      <c r="A309" s="13"/>
      <c r="B309" s="224"/>
      <c r="C309" s="225"/>
      <c r="D309" s="226" t="s">
        <v>133</v>
      </c>
      <c r="E309" s="227" t="s">
        <v>1</v>
      </c>
      <c r="F309" s="228" t="s">
        <v>778</v>
      </c>
      <c r="G309" s="225"/>
      <c r="H309" s="227" t="s">
        <v>1</v>
      </c>
      <c r="I309" s="225"/>
      <c r="J309" s="225"/>
      <c r="K309" s="225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133</v>
      </c>
      <c r="AU309" s="233" t="s">
        <v>81</v>
      </c>
      <c r="AV309" s="13" t="s">
        <v>79</v>
      </c>
      <c r="AW309" s="13" t="s">
        <v>28</v>
      </c>
      <c r="AX309" s="13" t="s">
        <v>71</v>
      </c>
      <c r="AY309" s="233" t="s">
        <v>126</v>
      </c>
    </row>
    <row r="310" s="13" customFormat="1">
      <c r="A310" s="13"/>
      <c r="B310" s="224"/>
      <c r="C310" s="225"/>
      <c r="D310" s="226" t="s">
        <v>133</v>
      </c>
      <c r="E310" s="227" t="s">
        <v>1</v>
      </c>
      <c r="F310" s="228" t="s">
        <v>720</v>
      </c>
      <c r="G310" s="225"/>
      <c r="H310" s="227" t="s">
        <v>1</v>
      </c>
      <c r="I310" s="225"/>
      <c r="J310" s="225"/>
      <c r="K310" s="225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133</v>
      </c>
      <c r="AU310" s="233" t="s">
        <v>81</v>
      </c>
      <c r="AV310" s="13" t="s">
        <v>79</v>
      </c>
      <c r="AW310" s="13" t="s">
        <v>28</v>
      </c>
      <c r="AX310" s="13" t="s">
        <v>71</v>
      </c>
      <c r="AY310" s="233" t="s">
        <v>126</v>
      </c>
    </row>
    <row r="311" s="14" customFormat="1">
      <c r="A311" s="14"/>
      <c r="B311" s="234"/>
      <c r="C311" s="235"/>
      <c r="D311" s="226" t="s">
        <v>133</v>
      </c>
      <c r="E311" s="236" t="s">
        <v>1</v>
      </c>
      <c r="F311" s="237" t="s">
        <v>739</v>
      </c>
      <c r="G311" s="235"/>
      <c r="H311" s="238">
        <v>43.768000000000001</v>
      </c>
      <c r="I311" s="235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133</v>
      </c>
      <c r="AU311" s="243" t="s">
        <v>81</v>
      </c>
      <c r="AV311" s="14" t="s">
        <v>81</v>
      </c>
      <c r="AW311" s="14" t="s">
        <v>28</v>
      </c>
      <c r="AX311" s="14" t="s">
        <v>71</v>
      </c>
      <c r="AY311" s="243" t="s">
        <v>126</v>
      </c>
    </row>
    <row r="312" s="15" customFormat="1">
      <c r="A312" s="15"/>
      <c r="B312" s="244"/>
      <c r="C312" s="245"/>
      <c r="D312" s="226" t="s">
        <v>133</v>
      </c>
      <c r="E312" s="246" t="s">
        <v>1</v>
      </c>
      <c r="F312" s="247" t="s">
        <v>136</v>
      </c>
      <c r="G312" s="245"/>
      <c r="H312" s="248">
        <v>43.768000000000001</v>
      </c>
      <c r="I312" s="245"/>
      <c r="J312" s="245"/>
      <c r="K312" s="245"/>
      <c r="L312" s="249"/>
      <c r="M312" s="250"/>
      <c r="N312" s="251"/>
      <c r="O312" s="251"/>
      <c r="P312" s="251"/>
      <c r="Q312" s="251"/>
      <c r="R312" s="251"/>
      <c r="S312" s="251"/>
      <c r="T312" s="25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3" t="s">
        <v>133</v>
      </c>
      <c r="AU312" s="253" t="s">
        <v>81</v>
      </c>
      <c r="AV312" s="15" t="s">
        <v>132</v>
      </c>
      <c r="AW312" s="15" t="s">
        <v>28</v>
      </c>
      <c r="AX312" s="15" t="s">
        <v>79</v>
      </c>
      <c r="AY312" s="253" t="s">
        <v>126</v>
      </c>
    </row>
    <row r="313" s="2" customFormat="1" ht="24.15" customHeight="1">
      <c r="A313" s="32"/>
      <c r="B313" s="33"/>
      <c r="C313" s="211" t="s">
        <v>246</v>
      </c>
      <c r="D313" s="211" t="s">
        <v>128</v>
      </c>
      <c r="E313" s="212" t="s">
        <v>779</v>
      </c>
      <c r="F313" s="213" t="s">
        <v>780</v>
      </c>
      <c r="G313" s="214" t="s">
        <v>251</v>
      </c>
      <c r="H313" s="215">
        <v>3</v>
      </c>
      <c r="I313" s="216">
        <v>66500</v>
      </c>
      <c r="J313" s="216">
        <f>ROUND(I313*H313,2)</f>
        <v>199500</v>
      </c>
      <c r="K313" s="217"/>
      <c r="L313" s="38"/>
      <c r="M313" s="218" t="s">
        <v>1</v>
      </c>
      <c r="N313" s="219" t="s">
        <v>36</v>
      </c>
      <c r="O313" s="220">
        <v>0</v>
      </c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22" t="s">
        <v>132</v>
      </c>
      <c r="AT313" s="222" t="s">
        <v>128</v>
      </c>
      <c r="AU313" s="222" t="s">
        <v>81</v>
      </c>
      <c r="AY313" s="17" t="s">
        <v>126</v>
      </c>
      <c r="BE313" s="223">
        <f>IF(N313="základní",J313,0)</f>
        <v>199500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79</v>
      </c>
      <c r="BK313" s="223">
        <f>ROUND(I313*H313,2)</f>
        <v>199500</v>
      </c>
      <c r="BL313" s="17" t="s">
        <v>132</v>
      </c>
      <c r="BM313" s="222" t="s">
        <v>781</v>
      </c>
    </row>
    <row r="314" s="13" customFormat="1">
      <c r="A314" s="13"/>
      <c r="B314" s="224"/>
      <c r="C314" s="225"/>
      <c r="D314" s="226" t="s">
        <v>133</v>
      </c>
      <c r="E314" s="227" t="s">
        <v>1</v>
      </c>
      <c r="F314" s="228" t="s">
        <v>782</v>
      </c>
      <c r="G314" s="225"/>
      <c r="H314" s="227" t="s">
        <v>1</v>
      </c>
      <c r="I314" s="225"/>
      <c r="J314" s="225"/>
      <c r="K314" s="225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133</v>
      </c>
      <c r="AU314" s="233" t="s">
        <v>81</v>
      </c>
      <c r="AV314" s="13" t="s">
        <v>79</v>
      </c>
      <c r="AW314" s="13" t="s">
        <v>28</v>
      </c>
      <c r="AX314" s="13" t="s">
        <v>71</v>
      </c>
      <c r="AY314" s="233" t="s">
        <v>126</v>
      </c>
    </row>
    <row r="315" s="14" customFormat="1">
      <c r="A315" s="14"/>
      <c r="B315" s="234"/>
      <c r="C315" s="235"/>
      <c r="D315" s="226" t="s">
        <v>133</v>
      </c>
      <c r="E315" s="236" t="s">
        <v>1</v>
      </c>
      <c r="F315" s="237" t="s">
        <v>783</v>
      </c>
      <c r="G315" s="235"/>
      <c r="H315" s="238">
        <v>2</v>
      </c>
      <c r="I315" s="235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3" t="s">
        <v>133</v>
      </c>
      <c r="AU315" s="243" t="s">
        <v>81</v>
      </c>
      <c r="AV315" s="14" t="s">
        <v>81</v>
      </c>
      <c r="AW315" s="14" t="s">
        <v>28</v>
      </c>
      <c r="AX315" s="14" t="s">
        <v>71</v>
      </c>
      <c r="AY315" s="243" t="s">
        <v>126</v>
      </c>
    </row>
    <row r="316" s="13" customFormat="1">
      <c r="A316" s="13"/>
      <c r="B316" s="224"/>
      <c r="C316" s="225"/>
      <c r="D316" s="226" t="s">
        <v>133</v>
      </c>
      <c r="E316" s="227" t="s">
        <v>1</v>
      </c>
      <c r="F316" s="228" t="s">
        <v>784</v>
      </c>
      <c r="G316" s="225"/>
      <c r="H316" s="227" t="s">
        <v>1</v>
      </c>
      <c r="I316" s="225"/>
      <c r="J316" s="225"/>
      <c r="K316" s="225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133</v>
      </c>
      <c r="AU316" s="233" t="s">
        <v>81</v>
      </c>
      <c r="AV316" s="13" t="s">
        <v>79</v>
      </c>
      <c r="AW316" s="13" t="s">
        <v>28</v>
      </c>
      <c r="AX316" s="13" t="s">
        <v>71</v>
      </c>
      <c r="AY316" s="233" t="s">
        <v>126</v>
      </c>
    </row>
    <row r="317" s="14" customFormat="1">
      <c r="A317" s="14"/>
      <c r="B317" s="234"/>
      <c r="C317" s="235"/>
      <c r="D317" s="226" t="s">
        <v>133</v>
      </c>
      <c r="E317" s="236" t="s">
        <v>1</v>
      </c>
      <c r="F317" s="237" t="s">
        <v>79</v>
      </c>
      <c r="G317" s="235"/>
      <c r="H317" s="238">
        <v>1</v>
      </c>
      <c r="I317" s="235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133</v>
      </c>
      <c r="AU317" s="243" t="s">
        <v>81</v>
      </c>
      <c r="AV317" s="14" t="s">
        <v>81</v>
      </c>
      <c r="AW317" s="14" t="s">
        <v>28</v>
      </c>
      <c r="AX317" s="14" t="s">
        <v>71</v>
      </c>
      <c r="AY317" s="243" t="s">
        <v>126</v>
      </c>
    </row>
    <row r="318" s="15" customFormat="1">
      <c r="A318" s="15"/>
      <c r="B318" s="244"/>
      <c r="C318" s="245"/>
      <c r="D318" s="226" t="s">
        <v>133</v>
      </c>
      <c r="E318" s="246" t="s">
        <v>1</v>
      </c>
      <c r="F318" s="247" t="s">
        <v>136</v>
      </c>
      <c r="G318" s="245"/>
      <c r="H318" s="248">
        <v>3</v>
      </c>
      <c r="I318" s="245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133</v>
      </c>
      <c r="AU318" s="253" t="s">
        <v>81</v>
      </c>
      <c r="AV318" s="15" t="s">
        <v>132</v>
      </c>
      <c r="AW318" s="15" t="s">
        <v>28</v>
      </c>
      <c r="AX318" s="15" t="s">
        <v>79</v>
      </c>
      <c r="AY318" s="253" t="s">
        <v>126</v>
      </c>
    </row>
    <row r="319" s="2" customFormat="1" ht="14.4" customHeight="1">
      <c r="A319" s="32"/>
      <c r="B319" s="33"/>
      <c r="C319" s="211" t="s">
        <v>785</v>
      </c>
      <c r="D319" s="211" t="s">
        <v>128</v>
      </c>
      <c r="E319" s="212" t="s">
        <v>786</v>
      </c>
      <c r="F319" s="213" t="s">
        <v>787</v>
      </c>
      <c r="G319" s="214" t="s">
        <v>178</v>
      </c>
      <c r="H319" s="215">
        <v>461</v>
      </c>
      <c r="I319" s="216">
        <v>750</v>
      </c>
      <c r="J319" s="216">
        <f>ROUND(I319*H319,2)</f>
        <v>345750</v>
      </c>
      <c r="K319" s="217"/>
      <c r="L319" s="38"/>
      <c r="M319" s="218" t="s">
        <v>1</v>
      </c>
      <c r="N319" s="219" t="s">
        <v>36</v>
      </c>
      <c r="O319" s="220">
        <v>0</v>
      </c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222" t="s">
        <v>132</v>
      </c>
      <c r="AT319" s="222" t="s">
        <v>128</v>
      </c>
      <c r="AU319" s="222" t="s">
        <v>81</v>
      </c>
      <c r="AY319" s="17" t="s">
        <v>126</v>
      </c>
      <c r="BE319" s="223">
        <f>IF(N319="základní",J319,0)</f>
        <v>345750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79</v>
      </c>
      <c r="BK319" s="223">
        <f>ROUND(I319*H319,2)</f>
        <v>345750</v>
      </c>
      <c r="BL319" s="17" t="s">
        <v>132</v>
      </c>
      <c r="BM319" s="222" t="s">
        <v>416</v>
      </c>
    </row>
    <row r="320" s="13" customFormat="1">
      <c r="A320" s="13"/>
      <c r="B320" s="224"/>
      <c r="C320" s="225"/>
      <c r="D320" s="226" t="s">
        <v>133</v>
      </c>
      <c r="E320" s="227" t="s">
        <v>1</v>
      </c>
      <c r="F320" s="228" t="s">
        <v>788</v>
      </c>
      <c r="G320" s="225"/>
      <c r="H320" s="227" t="s">
        <v>1</v>
      </c>
      <c r="I320" s="225"/>
      <c r="J320" s="225"/>
      <c r="K320" s="225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133</v>
      </c>
      <c r="AU320" s="233" t="s">
        <v>81</v>
      </c>
      <c r="AV320" s="13" t="s">
        <v>79</v>
      </c>
      <c r="AW320" s="13" t="s">
        <v>28</v>
      </c>
      <c r="AX320" s="13" t="s">
        <v>71</v>
      </c>
      <c r="AY320" s="233" t="s">
        <v>126</v>
      </c>
    </row>
    <row r="321" s="14" customFormat="1">
      <c r="A321" s="14"/>
      <c r="B321" s="234"/>
      <c r="C321" s="235"/>
      <c r="D321" s="226" t="s">
        <v>133</v>
      </c>
      <c r="E321" s="236" t="s">
        <v>1</v>
      </c>
      <c r="F321" s="237" t="s">
        <v>789</v>
      </c>
      <c r="G321" s="235"/>
      <c r="H321" s="238">
        <v>291.89999999999998</v>
      </c>
      <c r="I321" s="235"/>
      <c r="J321" s="235"/>
      <c r="K321" s="235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133</v>
      </c>
      <c r="AU321" s="243" t="s">
        <v>81</v>
      </c>
      <c r="AV321" s="14" t="s">
        <v>81</v>
      </c>
      <c r="AW321" s="14" t="s">
        <v>28</v>
      </c>
      <c r="AX321" s="14" t="s">
        <v>71</v>
      </c>
      <c r="AY321" s="243" t="s">
        <v>126</v>
      </c>
    </row>
    <row r="322" s="13" customFormat="1">
      <c r="A322" s="13"/>
      <c r="B322" s="224"/>
      <c r="C322" s="225"/>
      <c r="D322" s="226" t="s">
        <v>133</v>
      </c>
      <c r="E322" s="227" t="s">
        <v>1</v>
      </c>
      <c r="F322" s="228" t="s">
        <v>790</v>
      </c>
      <c r="G322" s="225"/>
      <c r="H322" s="227" t="s">
        <v>1</v>
      </c>
      <c r="I322" s="225"/>
      <c r="J322" s="225"/>
      <c r="K322" s="225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133</v>
      </c>
      <c r="AU322" s="233" t="s">
        <v>81</v>
      </c>
      <c r="AV322" s="13" t="s">
        <v>79</v>
      </c>
      <c r="AW322" s="13" t="s">
        <v>28</v>
      </c>
      <c r="AX322" s="13" t="s">
        <v>71</v>
      </c>
      <c r="AY322" s="233" t="s">
        <v>126</v>
      </c>
    </row>
    <row r="323" s="14" customFormat="1">
      <c r="A323" s="14"/>
      <c r="B323" s="234"/>
      <c r="C323" s="235"/>
      <c r="D323" s="226" t="s">
        <v>133</v>
      </c>
      <c r="E323" s="236" t="s">
        <v>1</v>
      </c>
      <c r="F323" s="237" t="s">
        <v>791</v>
      </c>
      <c r="G323" s="235"/>
      <c r="H323" s="238">
        <v>169.09999999999999</v>
      </c>
      <c r="I323" s="235"/>
      <c r="J323" s="235"/>
      <c r="K323" s="235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133</v>
      </c>
      <c r="AU323" s="243" t="s">
        <v>81</v>
      </c>
      <c r="AV323" s="14" t="s">
        <v>81</v>
      </c>
      <c r="AW323" s="14" t="s">
        <v>28</v>
      </c>
      <c r="AX323" s="14" t="s">
        <v>71</v>
      </c>
      <c r="AY323" s="243" t="s">
        <v>126</v>
      </c>
    </row>
    <row r="324" s="15" customFormat="1">
      <c r="A324" s="15"/>
      <c r="B324" s="244"/>
      <c r="C324" s="245"/>
      <c r="D324" s="226" t="s">
        <v>133</v>
      </c>
      <c r="E324" s="246" t="s">
        <v>1</v>
      </c>
      <c r="F324" s="247" t="s">
        <v>136</v>
      </c>
      <c r="G324" s="245"/>
      <c r="H324" s="248">
        <v>461</v>
      </c>
      <c r="I324" s="245"/>
      <c r="J324" s="245"/>
      <c r="K324" s="245"/>
      <c r="L324" s="249"/>
      <c r="M324" s="250"/>
      <c r="N324" s="251"/>
      <c r="O324" s="251"/>
      <c r="P324" s="251"/>
      <c r="Q324" s="251"/>
      <c r="R324" s="251"/>
      <c r="S324" s="251"/>
      <c r="T324" s="252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3" t="s">
        <v>133</v>
      </c>
      <c r="AU324" s="253" t="s">
        <v>81</v>
      </c>
      <c r="AV324" s="15" t="s">
        <v>132</v>
      </c>
      <c r="AW324" s="15" t="s">
        <v>28</v>
      </c>
      <c r="AX324" s="15" t="s">
        <v>79</v>
      </c>
      <c r="AY324" s="253" t="s">
        <v>126</v>
      </c>
    </row>
    <row r="325" s="2" customFormat="1" ht="24.15" customHeight="1">
      <c r="A325" s="32"/>
      <c r="B325" s="33"/>
      <c r="C325" s="211" t="s">
        <v>252</v>
      </c>
      <c r="D325" s="211" t="s">
        <v>128</v>
      </c>
      <c r="E325" s="212" t="s">
        <v>792</v>
      </c>
      <c r="F325" s="213" t="s">
        <v>793</v>
      </c>
      <c r="G325" s="214" t="s">
        <v>178</v>
      </c>
      <c r="H325" s="215">
        <v>0.072999999999999995</v>
      </c>
      <c r="I325" s="216">
        <v>2250</v>
      </c>
      <c r="J325" s="216">
        <f>ROUND(I325*H325,2)</f>
        <v>164.25</v>
      </c>
      <c r="K325" s="217"/>
      <c r="L325" s="38"/>
      <c r="M325" s="218" t="s">
        <v>1</v>
      </c>
      <c r="N325" s="219" t="s">
        <v>36</v>
      </c>
      <c r="O325" s="220">
        <v>0</v>
      </c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222" t="s">
        <v>132</v>
      </c>
      <c r="AT325" s="222" t="s">
        <v>128</v>
      </c>
      <c r="AU325" s="222" t="s">
        <v>81</v>
      </c>
      <c r="AY325" s="17" t="s">
        <v>126</v>
      </c>
      <c r="BE325" s="223">
        <f>IF(N325="základní",J325,0)</f>
        <v>164.25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7" t="s">
        <v>79</v>
      </c>
      <c r="BK325" s="223">
        <f>ROUND(I325*H325,2)</f>
        <v>164.25</v>
      </c>
      <c r="BL325" s="17" t="s">
        <v>132</v>
      </c>
      <c r="BM325" s="222" t="s">
        <v>270</v>
      </c>
    </row>
    <row r="326" s="13" customFormat="1">
      <c r="A326" s="13"/>
      <c r="B326" s="224"/>
      <c r="C326" s="225"/>
      <c r="D326" s="226" t="s">
        <v>133</v>
      </c>
      <c r="E326" s="227" t="s">
        <v>1</v>
      </c>
      <c r="F326" s="228" t="s">
        <v>794</v>
      </c>
      <c r="G326" s="225"/>
      <c r="H326" s="227" t="s">
        <v>1</v>
      </c>
      <c r="I326" s="225"/>
      <c r="J326" s="225"/>
      <c r="K326" s="225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133</v>
      </c>
      <c r="AU326" s="233" t="s">
        <v>81</v>
      </c>
      <c r="AV326" s="13" t="s">
        <v>79</v>
      </c>
      <c r="AW326" s="13" t="s">
        <v>28</v>
      </c>
      <c r="AX326" s="13" t="s">
        <v>71</v>
      </c>
      <c r="AY326" s="233" t="s">
        <v>126</v>
      </c>
    </row>
    <row r="327" s="14" customFormat="1">
      <c r="A327" s="14"/>
      <c r="B327" s="234"/>
      <c r="C327" s="235"/>
      <c r="D327" s="226" t="s">
        <v>133</v>
      </c>
      <c r="E327" s="236" t="s">
        <v>1</v>
      </c>
      <c r="F327" s="237" t="s">
        <v>795</v>
      </c>
      <c r="G327" s="235"/>
      <c r="H327" s="238">
        <v>0.024</v>
      </c>
      <c r="I327" s="235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3" t="s">
        <v>133</v>
      </c>
      <c r="AU327" s="243" t="s">
        <v>81</v>
      </c>
      <c r="AV327" s="14" t="s">
        <v>81</v>
      </c>
      <c r="AW327" s="14" t="s">
        <v>28</v>
      </c>
      <c r="AX327" s="14" t="s">
        <v>71</v>
      </c>
      <c r="AY327" s="243" t="s">
        <v>126</v>
      </c>
    </row>
    <row r="328" s="13" customFormat="1">
      <c r="A328" s="13"/>
      <c r="B328" s="224"/>
      <c r="C328" s="225"/>
      <c r="D328" s="226" t="s">
        <v>133</v>
      </c>
      <c r="E328" s="227" t="s">
        <v>1</v>
      </c>
      <c r="F328" s="228" t="s">
        <v>796</v>
      </c>
      <c r="G328" s="225"/>
      <c r="H328" s="227" t="s">
        <v>1</v>
      </c>
      <c r="I328" s="225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133</v>
      </c>
      <c r="AU328" s="233" t="s">
        <v>81</v>
      </c>
      <c r="AV328" s="13" t="s">
        <v>79</v>
      </c>
      <c r="AW328" s="13" t="s">
        <v>28</v>
      </c>
      <c r="AX328" s="13" t="s">
        <v>71</v>
      </c>
      <c r="AY328" s="233" t="s">
        <v>126</v>
      </c>
    </row>
    <row r="329" s="14" customFormat="1">
      <c r="A329" s="14"/>
      <c r="B329" s="234"/>
      <c r="C329" s="235"/>
      <c r="D329" s="226" t="s">
        <v>133</v>
      </c>
      <c r="E329" s="236" t="s">
        <v>1</v>
      </c>
      <c r="F329" s="237" t="s">
        <v>797</v>
      </c>
      <c r="G329" s="235"/>
      <c r="H329" s="238">
        <v>0.049000000000000002</v>
      </c>
      <c r="I329" s="235"/>
      <c r="J329" s="235"/>
      <c r="K329" s="235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133</v>
      </c>
      <c r="AU329" s="243" t="s">
        <v>81</v>
      </c>
      <c r="AV329" s="14" t="s">
        <v>81</v>
      </c>
      <c r="AW329" s="14" t="s">
        <v>28</v>
      </c>
      <c r="AX329" s="14" t="s">
        <v>71</v>
      </c>
      <c r="AY329" s="243" t="s">
        <v>126</v>
      </c>
    </row>
    <row r="330" s="15" customFormat="1">
      <c r="A330" s="15"/>
      <c r="B330" s="244"/>
      <c r="C330" s="245"/>
      <c r="D330" s="226" t="s">
        <v>133</v>
      </c>
      <c r="E330" s="246" t="s">
        <v>1</v>
      </c>
      <c r="F330" s="247" t="s">
        <v>136</v>
      </c>
      <c r="G330" s="245"/>
      <c r="H330" s="248">
        <v>0.073000000000000009</v>
      </c>
      <c r="I330" s="245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3" t="s">
        <v>133</v>
      </c>
      <c r="AU330" s="253" t="s">
        <v>81</v>
      </c>
      <c r="AV330" s="15" t="s">
        <v>132</v>
      </c>
      <c r="AW330" s="15" t="s">
        <v>28</v>
      </c>
      <c r="AX330" s="15" t="s">
        <v>79</v>
      </c>
      <c r="AY330" s="253" t="s">
        <v>126</v>
      </c>
    </row>
    <row r="331" s="2" customFormat="1" ht="14.4" customHeight="1">
      <c r="A331" s="32"/>
      <c r="B331" s="33"/>
      <c r="C331" s="211" t="s">
        <v>404</v>
      </c>
      <c r="D331" s="211" t="s">
        <v>128</v>
      </c>
      <c r="E331" s="212" t="s">
        <v>798</v>
      </c>
      <c r="F331" s="213" t="s">
        <v>799</v>
      </c>
      <c r="G331" s="214" t="s">
        <v>178</v>
      </c>
      <c r="H331" s="215">
        <v>4</v>
      </c>
      <c r="I331" s="216">
        <v>2250</v>
      </c>
      <c r="J331" s="216">
        <f>ROUND(I331*H331,2)</f>
        <v>9000</v>
      </c>
      <c r="K331" s="217"/>
      <c r="L331" s="38"/>
      <c r="M331" s="218" t="s">
        <v>1</v>
      </c>
      <c r="N331" s="219" t="s">
        <v>36</v>
      </c>
      <c r="O331" s="220">
        <v>0</v>
      </c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222" t="s">
        <v>132</v>
      </c>
      <c r="AT331" s="222" t="s">
        <v>128</v>
      </c>
      <c r="AU331" s="222" t="s">
        <v>81</v>
      </c>
      <c r="AY331" s="17" t="s">
        <v>126</v>
      </c>
      <c r="BE331" s="223">
        <f>IF(N331="základní",J331,0)</f>
        <v>9000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7" t="s">
        <v>79</v>
      </c>
      <c r="BK331" s="223">
        <f>ROUND(I331*H331,2)</f>
        <v>9000</v>
      </c>
      <c r="BL331" s="17" t="s">
        <v>132</v>
      </c>
      <c r="BM331" s="222" t="s">
        <v>407</v>
      </c>
    </row>
    <row r="332" s="13" customFormat="1">
      <c r="A332" s="13"/>
      <c r="B332" s="224"/>
      <c r="C332" s="225"/>
      <c r="D332" s="226" t="s">
        <v>133</v>
      </c>
      <c r="E332" s="227" t="s">
        <v>1</v>
      </c>
      <c r="F332" s="228" t="s">
        <v>800</v>
      </c>
      <c r="G332" s="225"/>
      <c r="H332" s="227" t="s">
        <v>1</v>
      </c>
      <c r="I332" s="225"/>
      <c r="J332" s="225"/>
      <c r="K332" s="225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133</v>
      </c>
      <c r="AU332" s="233" t="s">
        <v>81</v>
      </c>
      <c r="AV332" s="13" t="s">
        <v>79</v>
      </c>
      <c r="AW332" s="13" t="s">
        <v>28</v>
      </c>
      <c r="AX332" s="13" t="s">
        <v>71</v>
      </c>
      <c r="AY332" s="233" t="s">
        <v>126</v>
      </c>
    </row>
    <row r="333" s="14" customFormat="1">
      <c r="A333" s="14"/>
      <c r="B333" s="234"/>
      <c r="C333" s="235"/>
      <c r="D333" s="226" t="s">
        <v>133</v>
      </c>
      <c r="E333" s="236" t="s">
        <v>1</v>
      </c>
      <c r="F333" s="237" t="s">
        <v>132</v>
      </c>
      <c r="G333" s="235"/>
      <c r="H333" s="238">
        <v>4</v>
      </c>
      <c r="I333" s="235"/>
      <c r="J333" s="235"/>
      <c r="K333" s="235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133</v>
      </c>
      <c r="AU333" s="243" t="s">
        <v>81</v>
      </c>
      <c r="AV333" s="14" t="s">
        <v>81</v>
      </c>
      <c r="AW333" s="14" t="s">
        <v>28</v>
      </c>
      <c r="AX333" s="14" t="s">
        <v>71</v>
      </c>
      <c r="AY333" s="243" t="s">
        <v>126</v>
      </c>
    </row>
    <row r="334" s="15" customFormat="1">
      <c r="A334" s="15"/>
      <c r="B334" s="244"/>
      <c r="C334" s="245"/>
      <c r="D334" s="226" t="s">
        <v>133</v>
      </c>
      <c r="E334" s="246" t="s">
        <v>1</v>
      </c>
      <c r="F334" s="247" t="s">
        <v>136</v>
      </c>
      <c r="G334" s="245"/>
      <c r="H334" s="248">
        <v>4</v>
      </c>
      <c r="I334" s="245"/>
      <c r="J334" s="245"/>
      <c r="K334" s="245"/>
      <c r="L334" s="249"/>
      <c r="M334" s="250"/>
      <c r="N334" s="251"/>
      <c r="O334" s="251"/>
      <c r="P334" s="251"/>
      <c r="Q334" s="251"/>
      <c r="R334" s="251"/>
      <c r="S334" s="251"/>
      <c r="T334" s="25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3" t="s">
        <v>133</v>
      </c>
      <c r="AU334" s="253" t="s">
        <v>81</v>
      </c>
      <c r="AV334" s="15" t="s">
        <v>132</v>
      </c>
      <c r="AW334" s="15" t="s">
        <v>28</v>
      </c>
      <c r="AX334" s="15" t="s">
        <v>79</v>
      </c>
      <c r="AY334" s="253" t="s">
        <v>126</v>
      </c>
    </row>
    <row r="335" s="2" customFormat="1" ht="14.4" customHeight="1">
      <c r="A335" s="32"/>
      <c r="B335" s="33"/>
      <c r="C335" s="211" t="s">
        <v>257</v>
      </c>
      <c r="D335" s="211" t="s">
        <v>128</v>
      </c>
      <c r="E335" s="212" t="s">
        <v>801</v>
      </c>
      <c r="F335" s="213" t="s">
        <v>802</v>
      </c>
      <c r="G335" s="214" t="s">
        <v>178</v>
      </c>
      <c r="H335" s="215">
        <v>8.8000000000000007</v>
      </c>
      <c r="I335" s="216">
        <v>650</v>
      </c>
      <c r="J335" s="216">
        <f>ROUND(I335*H335,2)</f>
        <v>5720</v>
      </c>
      <c r="K335" s="217"/>
      <c r="L335" s="38"/>
      <c r="M335" s="218" t="s">
        <v>1</v>
      </c>
      <c r="N335" s="219" t="s">
        <v>36</v>
      </c>
      <c r="O335" s="220">
        <v>0</v>
      </c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222" t="s">
        <v>132</v>
      </c>
      <c r="AT335" s="222" t="s">
        <v>128</v>
      </c>
      <c r="AU335" s="222" t="s">
        <v>81</v>
      </c>
      <c r="AY335" s="17" t="s">
        <v>126</v>
      </c>
      <c r="BE335" s="223">
        <f>IF(N335="základní",J335,0)</f>
        <v>5720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7" t="s">
        <v>79</v>
      </c>
      <c r="BK335" s="223">
        <f>ROUND(I335*H335,2)</f>
        <v>5720</v>
      </c>
      <c r="BL335" s="17" t="s">
        <v>132</v>
      </c>
      <c r="BM335" s="222" t="s">
        <v>285</v>
      </c>
    </row>
    <row r="336" s="13" customFormat="1">
      <c r="A336" s="13"/>
      <c r="B336" s="224"/>
      <c r="C336" s="225"/>
      <c r="D336" s="226" t="s">
        <v>133</v>
      </c>
      <c r="E336" s="227" t="s">
        <v>1</v>
      </c>
      <c r="F336" s="228" t="s">
        <v>803</v>
      </c>
      <c r="G336" s="225"/>
      <c r="H336" s="227" t="s">
        <v>1</v>
      </c>
      <c r="I336" s="225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133</v>
      </c>
      <c r="AU336" s="233" t="s">
        <v>81</v>
      </c>
      <c r="AV336" s="13" t="s">
        <v>79</v>
      </c>
      <c r="AW336" s="13" t="s">
        <v>28</v>
      </c>
      <c r="AX336" s="13" t="s">
        <v>71</v>
      </c>
      <c r="AY336" s="233" t="s">
        <v>126</v>
      </c>
    </row>
    <row r="337" s="14" customFormat="1">
      <c r="A337" s="14"/>
      <c r="B337" s="234"/>
      <c r="C337" s="235"/>
      <c r="D337" s="226" t="s">
        <v>133</v>
      </c>
      <c r="E337" s="236" t="s">
        <v>1</v>
      </c>
      <c r="F337" s="237" t="s">
        <v>804</v>
      </c>
      <c r="G337" s="235"/>
      <c r="H337" s="238">
        <v>8.3000000000000007</v>
      </c>
      <c r="I337" s="235"/>
      <c r="J337" s="235"/>
      <c r="K337" s="235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133</v>
      </c>
      <c r="AU337" s="243" t="s">
        <v>81</v>
      </c>
      <c r="AV337" s="14" t="s">
        <v>81</v>
      </c>
      <c r="AW337" s="14" t="s">
        <v>28</v>
      </c>
      <c r="AX337" s="14" t="s">
        <v>71</v>
      </c>
      <c r="AY337" s="243" t="s">
        <v>126</v>
      </c>
    </row>
    <row r="338" s="13" customFormat="1">
      <c r="A338" s="13"/>
      <c r="B338" s="224"/>
      <c r="C338" s="225"/>
      <c r="D338" s="226" t="s">
        <v>133</v>
      </c>
      <c r="E338" s="227" t="s">
        <v>1</v>
      </c>
      <c r="F338" s="228" t="s">
        <v>805</v>
      </c>
      <c r="G338" s="225"/>
      <c r="H338" s="227" t="s">
        <v>1</v>
      </c>
      <c r="I338" s="225"/>
      <c r="J338" s="225"/>
      <c r="K338" s="225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133</v>
      </c>
      <c r="AU338" s="233" t="s">
        <v>81</v>
      </c>
      <c r="AV338" s="13" t="s">
        <v>79</v>
      </c>
      <c r="AW338" s="13" t="s">
        <v>28</v>
      </c>
      <c r="AX338" s="13" t="s">
        <v>71</v>
      </c>
      <c r="AY338" s="233" t="s">
        <v>126</v>
      </c>
    </row>
    <row r="339" s="14" customFormat="1">
      <c r="A339" s="14"/>
      <c r="B339" s="234"/>
      <c r="C339" s="235"/>
      <c r="D339" s="226" t="s">
        <v>133</v>
      </c>
      <c r="E339" s="236" t="s">
        <v>1</v>
      </c>
      <c r="F339" s="237" t="s">
        <v>806</v>
      </c>
      <c r="G339" s="235"/>
      <c r="H339" s="238">
        <v>0.5</v>
      </c>
      <c r="I339" s="235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3" t="s">
        <v>133</v>
      </c>
      <c r="AU339" s="243" t="s">
        <v>81</v>
      </c>
      <c r="AV339" s="14" t="s">
        <v>81</v>
      </c>
      <c r="AW339" s="14" t="s">
        <v>28</v>
      </c>
      <c r="AX339" s="14" t="s">
        <v>71</v>
      </c>
      <c r="AY339" s="243" t="s">
        <v>126</v>
      </c>
    </row>
    <row r="340" s="15" customFormat="1">
      <c r="A340" s="15"/>
      <c r="B340" s="244"/>
      <c r="C340" s="245"/>
      <c r="D340" s="226" t="s">
        <v>133</v>
      </c>
      <c r="E340" s="246" t="s">
        <v>1</v>
      </c>
      <c r="F340" s="247" t="s">
        <v>136</v>
      </c>
      <c r="G340" s="245"/>
      <c r="H340" s="248">
        <v>8.8000000000000007</v>
      </c>
      <c r="I340" s="245"/>
      <c r="J340" s="245"/>
      <c r="K340" s="245"/>
      <c r="L340" s="249"/>
      <c r="M340" s="250"/>
      <c r="N340" s="251"/>
      <c r="O340" s="251"/>
      <c r="P340" s="251"/>
      <c r="Q340" s="251"/>
      <c r="R340" s="251"/>
      <c r="S340" s="251"/>
      <c r="T340" s="25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3" t="s">
        <v>133</v>
      </c>
      <c r="AU340" s="253" t="s">
        <v>81</v>
      </c>
      <c r="AV340" s="15" t="s">
        <v>132</v>
      </c>
      <c r="AW340" s="15" t="s">
        <v>28</v>
      </c>
      <c r="AX340" s="15" t="s">
        <v>79</v>
      </c>
      <c r="AY340" s="253" t="s">
        <v>126</v>
      </c>
    </row>
    <row r="341" s="12" customFormat="1" ht="25.92" customHeight="1">
      <c r="A341" s="12"/>
      <c r="B341" s="196"/>
      <c r="C341" s="197"/>
      <c r="D341" s="198" t="s">
        <v>70</v>
      </c>
      <c r="E341" s="199" t="s">
        <v>503</v>
      </c>
      <c r="F341" s="199" t="s">
        <v>504</v>
      </c>
      <c r="G341" s="197"/>
      <c r="H341" s="197"/>
      <c r="I341" s="197"/>
      <c r="J341" s="200">
        <f>BK341</f>
        <v>26880</v>
      </c>
      <c r="K341" s="197"/>
      <c r="L341" s="201"/>
      <c r="M341" s="202"/>
      <c r="N341" s="203"/>
      <c r="O341" s="203"/>
      <c r="P341" s="204">
        <f>P342</f>
        <v>0</v>
      </c>
      <c r="Q341" s="203"/>
      <c r="R341" s="204">
        <f>R342</f>
        <v>0</v>
      </c>
      <c r="S341" s="203"/>
      <c r="T341" s="205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6" t="s">
        <v>81</v>
      </c>
      <c r="AT341" s="207" t="s">
        <v>70</v>
      </c>
      <c r="AU341" s="207" t="s">
        <v>71</v>
      </c>
      <c r="AY341" s="206" t="s">
        <v>126</v>
      </c>
      <c r="BK341" s="208">
        <f>BK342</f>
        <v>26880</v>
      </c>
    </row>
    <row r="342" s="12" customFormat="1" ht="22.8" customHeight="1">
      <c r="A342" s="12"/>
      <c r="B342" s="196"/>
      <c r="C342" s="197"/>
      <c r="D342" s="198" t="s">
        <v>70</v>
      </c>
      <c r="E342" s="209" t="s">
        <v>807</v>
      </c>
      <c r="F342" s="209" t="s">
        <v>808</v>
      </c>
      <c r="G342" s="197"/>
      <c r="H342" s="197"/>
      <c r="I342" s="197"/>
      <c r="J342" s="210">
        <f>BK342</f>
        <v>26880</v>
      </c>
      <c r="K342" s="197"/>
      <c r="L342" s="201"/>
      <c r="M342" s="202"/>
      <c r="N342" s="203"/>
      <c r="O342" s="203"/>
      <c r="P342" s="204">
        <f>SUM(P343:P350)</f>
        <v>0</v>
      </c>
      <c r="Q342" s="203"/>
      <c r="R342" s="204">
        <f>SUM(R343:R350)</f>
        <v>0</v>
      </c>
      <c r="S342" s="203"/>
      <c r="T342" s="205">
        <f>SUM(T343:T350)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6" t="s">
        <v>81</v>
      </c>
      <c r="AT342" s="207" t="s">
        <v>70</v>
      </c>
      <c r="AU342" s="207" t="s">
        <v>79</v>
      </c>
      <c r="AY342" s="206" t="s">
        <v>126</v>
      </c>
      <c r="BK342" s="208">
        <f>SUM(BK343:BK350)</f>
        <v>26880</v>
      </c>
    </row>
    <row r="343" s="2" customFormat="1" ht="24.15" customHeight="1">
      <c r="A343" s="32"/>
      <c r="B343" s="33"/>
      <c r="C343" s="211" t="s">
        <v>809</v>
      </c>
      <c r="D343" s="211" t="s">
        <v>128</v>
      </c>
      <c r="E343" s="212" t="s">
        <v>810</v>
      </c>
      <c r="F343" s="213" t="s">
        <v>811</v>
      </c>
      <c r="G343" s="214" t="s">
        <v>251</v>
      </c>
      <c r="H343" s="215">
        <v>6</v>
      </c>
      <c r="I343" s="216">
        <v>2310</v>
      </c>
      <c r="J343" s="216">
        <f>ROUND(I343*H343,2)</f>
        <v>13860</v>
      </c>
      <c r="K343" s="217"/>
      <c r="L343" s="38"/>
      <c r="M343" s="218" t="s">
        <v>1</v>
      </c>
      <c r="N343" s="219" t="s">
        <v>36</v>
      </c>
      <c r="O343" s="220">
        <v>0</v>
      </c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222" t="s">
        <v>172</v>
      </c>
      <c r="AT343" s="222" t="s">
        <v>128</v>
      </c>
      <c r="AU343" s="222" t="s">
        <v>81</v>
      </c>
      <c r="AY343" s="17" t="s">
        <v>126</v>
      </c>
      <c r="BE343" s="223">
        <f>IF(N343="základní",J343,0)</f>
        <v>13860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7" t="s">
        <v>79</v>
      </c>
      <c r="BK343" s="223">
        <f>ROUND(I343*H343,2)</f>
        <v>13860</v>
      </c>
      <c r="BL343" s="17" t="s">
        <v>172</v>
      </c>
      <c r="BM343" s="222" t="s">
        <v>341</v>
      </c>
    </row>
    <row r="344" s="13" customFormat="1">
      <c r="A344" s="13"/>
      <c r="B344" s="224"/>
      <c r="C344" s="225"/>
      <c r="D344" s="226" t="s">
        <v>133</v>
      </c>
      <c r="E344" s="227" t="s">
        <v>1</v>
      </c>
      <c r="F344" s="228" t="s">
        <v>812</v>
      </c>
      <c r="G344" s="225"/>
      <c r="H344" s="227" t="s">
        <v>1</v>
      </c>
      <c r="I344" s="225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133</v>
      </c>
      <c r="AU344" s="233" t="s">
        <v>81</v>
      </c>
      <c r="AV344" s="13" t="s">
        <v>79</v>
      </c>
      <c r="AW344" s="13" t="s">
        <v>28</v>
      </c>
      <c r="AX344" s="13" t="s">
        <v>71</v>
      </c>
      <c r="AY344" s="233" t="s">
        <v>126</v>
      </c>
    </row>
    <row r="345" s="14" customFormat="1">
      <c r="A345" s="14"/>
      <c r="B345" s="234"/>
      <c r="C345" s="235"/>
      <c r="D345" s="226" t="s">
        <v>133</v>
      </c>
      <c r="E345" s="236" t="s">
        <v>1</v>
      </c>
      <c r="F345" s="237" t="s">
        <v>813</v>
      </c>
      <c r="G345" s="235"/>
      <c r="H345" s="238">
        <v>6</v>
      </c>
      <c r="I345" s="235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3" t="s">
        <v>133</v>
      </c>
      <c r="AU345" s="243" t="s">
        <v>81</v>
      </c>
      <c r="AV345" s="14" t="s">
        <v>81</v>
      </c>
      <c r="AW345" s="14" t="s">
        <v>28</v>
      </c>
      <c r="AX345" s="14" t="s">
        <v>71</v>
      </c>
      <c r="AY345" s="243" t="s">
        <v>126</v>
      </c>
    </row>
    <row r="346" s="15" customFormat="1">
      <c r="A346" s="15"/>
      <c r="B346" s="244"/>
      <c r="C346" s="245"/>
      <c r="D346" s="226" t="s">
        <v>133</v>
      </c>
      <c r="E346" s="246" t="s">
        <v>1</v>
      </c>
      <c r="F346" s="247" t="s">
        <v>136</v>
      </c>
      <c r="G346" s="245"/>
      <c r="H346" s="248">
        <v>6</v>
      </c>
      <c r="I346" s="245"/>
      <c r="J346" s="245"/>
      <c r="K346" s="245"/>
      <c r="L346" s="249"/>
      <c r="M346" s="250"/>
      <c r="N346" s="251"/>
      <c r="O346" s="251"/>
      <c r="P346" s="251"/>
      <c r="Q346" s="251"/>
      <c r="R346" s="251"/>
      <c r="S346" s="251"/>
      <c r="T346" s="25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3" t="s">
        <v>133</v>
      </c>
      <c r="AU346" s="253" t="s">
        <v>81</v>
      </c>
      <c r="AV346" s="15" t="s">
        <v>132</v>
      </c>
      <c r="AW346" s="15" t="s">
        <v>28</v>
      </c>
      <c r="AX346" s="15" t="s">
        <v>79</v>
      </c>
      <c r="AY346" s="253" t="s">
        <v>126</v>
      </c>
    </row>
    <row r="347" s="2" customFormat="1" ht="37.8" customHeight="1">
      <c r="A347" s="32"/>
      <c r="B347" s="33"/>
      <c r="C347" s="254" t="s">
        <v>263</v>
      </c>
      <c r="D347" s="254" t="s">
        <v>191</v>
      </c>
      <c r="E347" s="255" t="s">
        <v>814</v>
      </c>
      <c r="F347" s="256" t="s">
        <v>815</v>
      </c>
      <c r="G347" s="257" t="s">
        <v>251</v>
      </c>
      <c r="H347" s="258">
        <v>6</v>
      </c>
      <c r="I347" s="259">
        <v>2170</v>
      </c>
      <c r="J347" s="259">
        <f>ROUND(I347*H347,2)</f>
        <v>13020</v>
      </c>
      <c r="K347" s="260"/>
      <c r="L347" s="261"/>
      <c r="M347" s="262" t="s">
        <v>1</v>
      </c>
      <c r="N347" s="263" t="s">
        <v>36</v>
      </c>
      <c r="O347" s="220">
        <v>0</v>
      </c>
      <c r="P347" s="220">
        <f>O347*H347</f>
        <v>0</v>
      </c>
      <c r="Q347" s="220">
        <v>0</v>
      </c>
      <c r="R347" s="220">
        <f>Q347*H347</f>
        <v>0</v>
      </c>
      <c r="S347" s="220">
        <v>0</v>
      </c>
      <c r="T347" s="22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222" t="s">
        <v>217</v>
      </c>
      <c r="AT347" s="222" t="s">
        <v>191</v>
      </c>
      <c r="AU347" s="222" t="s">
        <v>81</v>
      </c>
      <c r="AY347" s="17" t="s">
        <v>126</v>
      </c>
      <c r="BE347" s="223">
        <f>IF(N347="základní",J347,0)</f>
        <v>13020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7" t="s">
        <v>79</v>
      </c>
      <c r="BK347" s="223">
        <f>ROUND(I347*H347,2)</f>
        <v>13020</v>
      </c>
      <c r="BL347" s="17" t="s">
        <v>172</v>
      </c>
      <c r="BM347" s="222" t="s">
        <v>371</v>
      </c>
    </row>
    <row r="348" s="13" customFormat="1">
      <c r="A348" s="13"/>
      <c r="B348" s="224"/>
      <c r="C348" s="225"/>
      <c r="D348" s="226" t="s">
        <v>133</v>
      </c>
      <c r="E348" s="227" t="s">
        <v>1</v>
      </c>
      <c r="F348" s="228" t="s">
        <v>812</v>
      </c>
      <c r="G348" s="225"/>
      <c r="H348" s="227" t="s">
        <v>1</v>
      </c>
      <c r="I348" s="225"/>
      <c r="J348" s="225"/>
      <c r="K348" s="225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133</v>
      </c>
      <c r="AU348" s="233" t="s">
        <v>81</v>
      </c>
      <c r="AV348" s="13" t="s">
        <v>79</v>
      </c>
      <c r="AW348" s="13" t="s">
        <v>28</v>
      </c>
      <c r="AX348" s="13" t="s">
        <v>71</v>
      </c>
      <c r="AY348" s="233" t="s">
        <v>126</v>
      </c>
    </row>
    <row r="349" s="14" customFormat="1">
      <c r="A349" s="14"/>
      <c r="B349" s="234"/>
      <c r="C349" s="235"/>
      <c r="D349" s="226" t="s">
        <v>133</v>
      </c>
      <c r="E349" s="236" t="s">
        <v>1</v>
      </c>
      <c r="F349" s="237" t="s">
        <v>813</v>
      </c>
      <c r="G349" s="235"/>
      <c r="H349" s="238">
        <v>6</v>
      </c>
      <c r="I349" s="235"/>
      <c r="J349" s="235"/>
      <c r="K349" s="235"/>
      <c r="L349" s="239"/>
      <c r="M349" s="240"/>
      <c r="N349" s="241"/>
      <c r="O349" s="241"/>
      <c r="P349" s="241"/>
      <c r="Q349" s="241"/>
      <c r="R349" s="241"/>
      <c r="S349" s="241"/>
      <c r="T349" s="24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3" t="s">
        <v>133</v>
      </c>
      <c r="AU349" s="243" t="s">
        <v>81</v>
      </c>
      <c r="AV349" s="14" t="s">
        <v>81</v>
      </c>
      <c r="AW349" s="14" t="s">
        <v>28</v>
      </c>
      <c r="AX349" s="14" t="s">
        <v>71</v>
      </c>
      <c r="AY349" s="243" t="s">
        <v>126</v>
      </c>
    </row>
    <row r="350" s="15" customFormat="1">
      <c r="A350" s="15"/>
      <c r="B350" s="244"/>
      <c r="C350" s="245"/>
      <c r="D350" s="226" t="s">
        <v>133</v>
      </c>
      <c r="E350" s="246" t="s">
        <v>1</v>
      </c>
      <c r="F350" s="247" t="s">
        <v>136</v>
      </c>
      <c r="G350" s="245"/>
      <c r="H350" s="248">
        <v>6</v>
      </c>
      <c r="I350" s="245"/>
      <c r="J350" s="245"/>
      <c r="K350" s="245"/>
      <c r="L350" s="249"/>
      <c r="M350" s="250"/>
      <c r="N350" s="251"/>
      <c r="O350" s="251"/>
      <c r="P350" s="251"/>
      <c r="Q350" s="251"/>
      <c r="R350" s="251"/>
      <c r="S350" s="251"/>
      <c r="T350" s="25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3" t="s">
        <v>133</v>
      </c>
      <c r="AU350" s="253" t="s">
        <v>81</v>
      </c>
      <c r="AV350" s="15" t="s">
        <v>132</v>
      </c>
      <c r="AW350" s="15" t="s">
        <v>28</v>
      </c>
      <c r="AX350" s="15" t="s">
        <v>79</v>
      </c>
      <c r="AY350" s="253" t="s">
        <v>126</v>
      </c>
    </row>
    <row r="351" s="12" customFormat="1" ht="25.92" customHeight="1">
      <c r="A351" s="12"/>
      <c r="B351" s="196"/>
      <c r="C351" s="197"/>
      <c r="D351" s="198" t="s">
        <v>70</v>
      </c>
      <c r="E351" s="199" t="s">
        <v>85</v>
      </c>
      <c r="F351" s="199" t="s">
        <v>816</v>
      </c>
      <c r="G351" s="197"/>
      <c r="H351" s="197"/>
      <c r="I351" s="197"/>
      <c r="J351" s="200">
        <f>BK351</f>
        <v>5145</v>
      </c>
      <c r="K351" s="197"/>
      <c r="L351" s="201"/>
      <c r="M351" s="202"/>
      <c r="N351" s="203"/>
      <c r="O351" s="203"/>
      <c r="P351" s="204">
        <f>SUM(P352:P361)</f>
        <v>0</v>
      </c>
      <c r="Q351" s="203"/>
      <c r="R351" s="204">
        <f>SUM(R352:R361)</f>
        <v>0</v>
      </c>
      <c r="S351" s="203"/>
      <c r="T351" s="205">
        <f>SUM(T352:T361)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6" t="s">
        <v>155</v>
      </c>
      <c r="AT351" s="207" t="s">
        <v>70</v>
      </c>
      <c r="AU351" s="207" t="s">
        <v>71</v>
      </c>
      <c r="AY351" s="206" t="s">
        <v>126</v>
      </c>
      <c r="BK351" s="208">
        <f>SUM(BK352:BK361)</f>
        <v>5145</v>
      </c>
    </row>
    <row r="352" s="2" customFormat="1" ht="24.15" customHeight="1">
      <c r="A352" s="32"/>
      <c r="B352" s="33"/>
      <c r="C352" s="211" t="s">
        <v>431</v>
      </c>
      <c r="D352" s="211" t="s">
        <v>128</v>
      </c>
      <c r="E352" s="212" t="s">
        <v>817</v>
      </c>
      <c r="F352" s="213" t="s">
        <v>818</v>
      </c>
      <c r="G352" s="214" t="s">
        <v>644</v>
      </c>
      <c r="H352" s="215">
        <v>0.41999999999999998</v>
      </c>
      <c r="I352" s="216">
        <v>11000</v>
      </c>
      <c r="J352" s="216">
        <f>ROUND(I352*H352,2)</f>
        <v>4620</v>
      </c>
      <c r="K352" s="217"/>
      <c r="L352" s="38"/>
      <c r="M352" s="218" t="s">
        <v>1</v>
      </c>
      <c r="N352" s="219" t="s">
        <v>36</v>
      </c>
      <c r="O352" s="220">
        <v>0</v>
      </c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222" t="s">
        <v>132</v>
      </c>
      <c r="AT352" s="222" t="s">
        <v>128</v>
      </c>
      <c r="AU352" s="222" t="s">
        <v>79</v>
      </c>
      <c r="AY352" s="17" t="s">
        <v>126</v>
      </c>
      <c r="BE352" s="223">
        <f>IF(N352="základní",J352,0)</f>
        <v>4620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7" t="s">
        <v>79</v>
      </c>
      <c r="BK352" s="223">
        <f>ROUND(I352*H352,2)</f>
        <v>4620</v>
      </c>
      <c r="BL352" s="17" t="s">
        <v>132</v>
      </c>
      <c r="BM352" s="222" t="s">
        <v>381</v>
      </c>
    </row>
    <row r="353" s="13" customFormat="1">
      <c r="A353" s="13"/>
      <c r="B353" s="224"/>
      <c r="C353" s="225"/>
      <c r="D353" s="226" t="s">
        <v>133</v>
      </c>
      <c r="E353" s="227" t="s">
        <v>1</v>
      </c>
      <c r="F353" s="228" t="s">
        <v>819</v>
      </c>
      <c r="G353" s="225"/>
      <c r="H353" s="227" t="s">
        <v>1</v>
      </c>
      <c r="I353" s="225"/>
      <c r="J353" s="225"/>
      <c r="K353" s="225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133</v>
      </c>
      <c r="AU353" s="233" t="s">
        <v>79</v>
      </c>
      <c r="AV353" s="13" t="s">
        <v>79</v>
      </c>
      <c r="AW353" s="13" t="s">
        <v>28</v>
      </c>
      <c r="AX353" s="13" t="s">
        <v>71</v>
      </c>
      <c r="AY353" s="233" t="s">
        <v>126</v>
      </c>
    </row>
    <row r="354" s="14" customFormat="1">
      <c r="A354" s="14"/>
      <c r="B354" s="234"/>
      <c r="C354" s="235"/>
      <c r="D354" s="226" t="s">
        <v>133</v>
      </c>
      <c r="E354" s="236" t="s">
        <v>1</v>
      </c>
      <c r="F354" s="237" t="s">
        <v>820</v>
      </c>
      <c r="G354" s="235"/>
      <c r="H354" s="238">
        <v>0.20999999999999999</v>
      </c>
      <c r="I354" s="235"/>
      <c r="J354" s="235"/>
      <c r="K354" s="235"/>
      <c r="L354" s="239"/>
      <c r="M354" s="240"/>
      <c r="N354" s="241"/>
      <c r="O354" s="241"/>
      <c r="P354" s="241"/>
      <c r="Q354" s="241"/>
      <c r="R354" s="241"/>
      <c r="S354" s="241"/>
      <c r="T354" s="24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3" t="s">
        <v>133</v>
      </c>
      <c r="AU354" s="243" t="s">
        <v>79</v>
      </c>
      <c r="AV354" s="14" t="s">
        <v>81</v>
      </c>
      <c r="AW354" s="14" t="s">
        <v>28</v>
      </c>
      <c r="AX354" s="14" t="s">
        <v>71</v>
      </c>
      <c r="AY354" s="243" t="s">
        <v>126</v>
      </c>
    </row>
    <row r="355" s="13" customFormat="1">
      <c r="A355" s="13"/>
      <c r="B355" s="224"/>
      <c r="C355" s="225"/>
      <c r="D355" s="226" t="s">
        <v>133</v>
      </c>
      <c r="E355" s="227" t="s">
        <v>1</v>
      </c>
      <c r="F355" s="228" t="s">
        <v>633</v>
      </c>
      <c r="G355" s="225"/>
      <c r="H355" s="227" t="s">
        <v>1</v>
      </c>
      <c r="I355" s="225"/>
      <c r="J355" s="225"/>
      <c r="K355" s="225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133</v>
      </c>
      <c r="AU355" s="233" t="s">
        <v>79</v>
      </c>
      <c r="AV355" s="13" t="s">
        <v>79</v>
      </c>
      <c r="AW355" s="13" t="s">
        <v>28</v>
      </c>
      <c r="AX355" s="13" t="s">
        <v>71</v>
      </c>
      <c r="AY355" s="233" t="s">
        <v>126</v>
      </c>
    </row>
    <row r="356" s="14" customFormat="1">
      <c r="A356" s="14"/>
      <c r="B356" s="234"/>
      <c r="C356" s="235"/>
      <c r="D356" s="226" t="s">
        <v>133</v>
      </c>
      <c r="E356" s="236" t="s">
        <v>1</v>
      </c>
      <c r="F356" s="237" t="s">
        <v>820</v>
      </c>
      <c r="G356" s="235"/>
      <c r="H356" s="238">
        <v>0.20999999999999999</v>
      </c>
      <c r="I356" s="235"/>
      <c r="J356" s="235"/>
      <c r="K356" s="235"/>
      <c r="L356" s="239"/>
      <c r="M356" s="240"/>
      <c r="N356" s="241"/>
      <c r="O356" s="241"/>
      <c r="P356" s="241"/>
      <c r="Q356" s="241"/>
      <c r="R356" s="241"/>
      <c r="S356" s="241"/>
      <c r="T356" s="24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3" t="s">
        <v>133</v>
      </c>
      <c r="AU356" s="243" t="s">
        <v>79</v>
      </c>
      <c r="AV356" s="14" t="s">
        <v>81</v>
      </c>
      <c r="AW356" s="14" t="s">
        <v>28</v>
      </c>
      <c r="AX356" s="14" t="s">
        <v>71</v>
      </c>
      <c r="AY356" s="243" t="s">
        <v>126</v>
      </c>
    </row>
    <row r="357" s="15" customFormat="1">
      <c r="A357" s="15"/>
      <c r="B357" s="244"/>
      <c r="C357" s="245"/>
      <c r="D357" s="226" t="s">
        <v>133</v>
      </c>
      <c r="E357" s="246" t="s">
        <v>1</v>
      </c>
      <c r="F357" s="247" t="s">
        <v>136</v>
      </c>
      <c r="G357" s="245"/>
      <c r="H357" s="248">
        <v>0.41999999999999998</v>
      </c>
      <c r="I357" s="245"/>
      <c r="J357" s="245"/>
      <c r="K357" s="245"/>
      <c r="L357" s="249"/>
      <c r="M357" s="250"/>
      <c r="N357" s="251"/>
      <c r="O357" s="251"/>
      <c r="P357" s="251"/>
      <c r="Q357" s="251"/>
      <c r="R357" s="251"/>
      <c r="S357" s="251"/>
      <c r="T357" s="252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3" t="s">
        <v>133</v>
      </c>
      <c r="AU357" s="253" t="s">
        <v>79</v>
      </c>
      <c r="AV357" s="15" t="s">
        <v>132</v>
      </c>
      <c r="AW357" s="15" t="s">
        <v>28</v>
      </c>
      <c r="AX357" s="15" t="s">
        <v>79</v>
      </c>
      <c r="AY357" s="253" t="s">
        <v>126</v>
      </c>
    </row>
    <row r="358" s="2" customFormat="1" ht="24.15" customHeight="1">
      <c r="A358" s="32"/>
      <c r="B358" s="33"/>
      <c r="C358" s="211" t="s">
        <v>268</v>
      </c>
      <c r="D358" s="211" t="s">
        <v>128</v>
      </c>
      <c r="E358" s="212" t="s">
        <v>821</v>
      </c>
      <c r="F358" s="213" t="s">
        <v>822</v>
      </c>
      <c r="G358" s="214" t="s">
        <v>201</v>
      </c>
      <c r="H358" s="215">
        <v>105</v>
      </c>
      <c r="I358" s="216">
        <v>5</v>
      </c>
      <c r="J358" s="216">
        <f>ROUND(I358*H358,2)</f>
        <v>525</v>
      </c>
      <c r="K358" s="217"/>
      <c r="L358" s="38"/>
      <c r="M358" s="218" t="s">
        <v>1</v>
      </c>
      <c r="N358" s="219" t="s">
        <v>36</v>
      </c>
      <c r="O358" s="220">
        <v>0</v>
      </c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222" t="s">
        <v>132</v>
      </c>
      <c r="AT358" s="222" t="s">
        <v>128</v>
      </c>
      <c r="AU358" s="222" t="s">
        <v>79</v>
      </c>
      <c r="AY358" s="17" t="s">
        <v>126</v>
      </c>
      <c r="BE358" s="223">
        <f>IF(N358="základní",J358,0)</f>
        <v>525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7" t="s">
        <v>79</v>
      </c>
      <c r="BK358" s="223">
        <f>ROUND(I358*H358,2)</f>
        <v>525</v>
      </c>
      <c r="BL358" s="17" t="s">
        <v>132</v>
      </c>
      <c r="BM358" s="222" t="s">
        <v>438</v>
      </c>
    </row>
    <row r="359" s="13" customFormat="1">
      <c r="A359" s="13"/>
      <c r="B359" s="224"/>
      <c r="C359" s="225"/>
      <c r="D359" s="226" t="s">
        <v>133</v>
      </c>
      <c r="E359" s="227" t="s">
        <v>1</v>
      </c>
      <c r="F359" s="228" t="s">
        <v>823</v>
      </c>
      <c r="G359" s="225"/>
      <c r="H359" s="227" t="s">
        <v>1</v>
      </c>
      <c r="I359" s="225"/>
      <c r="J359" s="225"/>
      <c r="K359" s="225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133</v>
      </c>
      <c r="AU359" s="233" t="s">
        <v>79</v>
      </c>
      <c r="AV359" s="13" t="s">
        <v>79</v>
      </c>
      <c r="AW359" s="13" t="s">
        <v>28</v>
      </c>
      <c r="AX359" s="13" t="s">
        <v>71</v>
      </c>
      <c r="AY359" s="233" t="s">
        <v>126</v>
      </c>
    </row>
    <row r="360" s="14" customFormat="1">
      <c r="A360" s="14"/>
      <c r="B360" s="234"/>
      <c r="C360" s="235"/>
      <c r="D360" s="226" t="s">
        <v>133</v>
      </c>
      <c r="E360" s="236" t="s">
        <v>1</v>
      </c>
      <c r="F360" s="237" t="s">
        <v>606</v>
      </c>
      <c r="G360" s="235"/>
      <c r="H360" s="238">
        <v>105</v>
      </c>
      <c r="I360" s="235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3" t="s">
        <v>133</v>
      </c>
      <c r="AU360" s="243" t="s">
        <v>79</v>
      </c>
      <c r="AV360" s="14" t="s">
        <v>81</v>
      </c>
      <c r="AW360" s="14" t="s">
        <v>28</v>
      </c>
      <c r="AX360" s="14" t="s">
        <v>71</v>
      </c>
      <c r="AY360" s="243" t="s">
        <v>126</v>
      </c>
    </row>
    <row r="361" s="15" customFormat="1">
      <c r="A361" s="15"/>
      <c r="B361" s="244"/>
      <c r="C361" s="245"/>
      <c r="D361" s="226" t="s">
        <v>133</v>
      </c>
      <c r="E361" s="246" t="s">
        <v>1</v>
      </c>
      <c r="F361" s="247" t="s">
        <v>136</v>
      </c>
      <c r="G361" s="245"/>
      <c r="H361" s="248">
        <v>105</v>
      </c>
      <c r="I361" s="245"/>
      <c r="J361" s="245"/>
      <c r="K361" s="245"/>
      <c r="L361" s="249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3" t="s">
        <v>133</v>
      </c>
      <c r="AU361" s="253" t="s">
        <v>79</v>
      </c>
      <c r="AV361" s="15" t="s">
        <v>132</v>
      </c>
      <c r="AW361" s="15" t="s">
        <v>28</v>
      </c>
      <c r="AX361" s="15" t="s">
        <v>79</v>
      </c>
      <c r="AY361" s="253" t="s">
        <v>126</v>
      </c>
    </row>
    <row r="362" s="2" customFormat="1" ht="6.96" customHeight="1">
      <c r="A362" s="32"/>
      <c r="B362" s="59"/>
      <c r="C362" s="60"/>
      <c r="D362" s="60"/>
      <c r="E362" s="60"/>
      <c r="F362" s="60"/>
      <c r="G362" s="60"/>
      <c r="H362" s="60"/>
      <c r="I362" s="60"/>
      <c r="J362" s="60"/>
      <c r="K362" s="60"/>
      <c r="L362" s="38"/>
      <c r="M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</row>
  </sheetData>
  <sheetProtection sheet="1" autoFilter="0" formatColumns="0" formatRows="0" objects="1" scenarios="1" spinCount="100000" saltValue="sOLfWqX0i2WuT4Z1mN/DtPepndXHdhIpSWxWPYPqI18g1Nwaiqu51BJFyBZkaIErZNpi0C/a1X6eqnVoRMVl8A==" hashValue="i4eFgvBrNWAK3D5f8NnDgNxYjlhZdHlh7r28ROm8AeHSrxQd9LTqgtXVM8uZC4X7pYQI8xf9sYPaWo1omTCaLw==" algorithmName="SHA-512" password="CC35"/>
  <autoFilter ref="C125:K36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hidden="1" s="1" customFormat="1" ht="24.96" customHeight="1">
      <c r="B4" s="20"/>
      <c r="D4" s="131" t="s">
        <v>88</v>
      </c>
      <c r="L4" s="20"/>
      <c r="M4" s="132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14</v>
      </c>
      <c r="L6" s="20"/>
    </row>
    <row r="7" hidden="1" s="1" customFormat="1" ht="16.5" customHeight="1">
      <c r="B7" s="20"/>
      <c r="E7" s="134" t="str">
        <f>'Rekapitulace stavby'!K6</f>
        <v>Oprava mostu v km 20,624 na trati Hlubočky - Domašov</v>
      </c>
      <c r="F7" s="133"/>
      <c r="G7" s="133"/>
      <c r="H7" s="133"/>
      <c r="L7" s="20"/>
    </row>
    <row r="8" hidden="1" s="2" customFormat="1" ht="12" customHeight="1">
      <c r="A8" s="32"/>
      <c r="B8" s="38"/>
      <c r="C8" s="32"/>
      <c r="D8" s="133" t="s">
        <v>89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5" t="s">
        <v>824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3" t="s">
        <v>18</v>
      </c>
      <c r="E12" s="32"/>
      <c r="F12" s="136" t="s">
        <v>24</v>
      </c>
      <c r="G12" s="32"/>
      <c r="H12" s="32"/>
      <c r="I12" s="133" t="s">
        <v>20</v>
      </c>
      <c r="J12" s="137" t="str">
        <f>'Rekapitulace stavby'!AN8</f>
        <v>17. 8. 2020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ROUND(J121, 2)</f>
        <v>424000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ROUND((SUM(BE121:BE135)),  2)</f>
        <v>424000</v>
      </c>
      <c r="G33" s="32"/>
      <c r="H33" s="32"/>
      <c r="I33" s="148">
        <v>0.20999999999999999</v>
      </c>
      <c r="J33" s="147">
        <f>ROUND(((SUM(BE121:BE135))*I33),  2)</f>
        <v>89040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3" t="s">
        <v>37</v>
      </c>
      <c r="F34" s="147">
        <f>ROUND((SUM(BF121:BF135)),  2)</f>
        <v>0</v>
      </c>
      <c r="G34" s="32"/>
      <c r="H34" s="32"/>
      <c r="I34" s="148">
        <v>0.14999999999999999</v>
      </c>
      <c r="J34" s="147">
        <f>ROUND(((SUM(BF121:BF135))*I34),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ROUND((SUM(BG121:BG135)),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ROUND((SUM(BH121:BH135)),  2)</f>
        <v>0</v>
      </c>
      <c r="G36" s="32"/>
      <c r="H36" s="32"/>
      <c r="I36" s="148">
        <v>0.14999999999999999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ROUND((SUM(BI121:BI135)),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513040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91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Oprava mostu v km 20,624 na trati Hlubočky - Domašov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89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VRN - Vedlejší rozpočtové...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 xml:space="preserve"> </v>
      </c>
      <c r="G89" s="34"/>
      <c r="H89" s="34"/>
      <c r="I89" s="29" t="s">
        <v>20</v>
      </c>
      <c r="J89" s="72" t="str">
        <f>IF(J12="","",J12)</f>
        <v>17. 8. 2020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94</v>
      </c>
      <c r="D96" s="34"/>
      <c r="E96" s="34"/>
      <c r="F96" s="34"/>
      <c r="G96" s="34"/>
      <c r="H96" s="34"/>
      <c r="I96" s="34"/>
      <c r="J96" s="103">
        <f>J121</f>
        <v>424000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="9" customFormat="1" ht="24.96" customHeight="1">
      <c r="A97" s="9"/>
      <c r="B97" s="172"/>
      <c r="C97" s="173"/>
      <c r="D97" s="174" t="s">
        <v>619</v>
      </c>
      <c r="E97" s="175"/>
      <c r="F97" s="175"/>
      <c r="G97" s="175"/>
      <c r="H97" s="175"/>
      <c r="I97" s="175"/>
      <c r="J97" s="176">
        <f>J122</f>
        <v>424000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825</v>
      </c>
      <c r="E98" s="181"/>
      <c r="F98" s="181"/>
      <c r="G98" s="181"/>
      <c r="H98" s="181"/>
      <c r="I98" s="181"/>
      <c r="J98" s="182">
        <f>J123</f>
        <v>150000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826</v>
      </c>
      <c r="E99" s="181"/>
      <c r="F99" s="181"/>
      <c r="G99" s="181"/>
      <c r="H99" s="181"/>
      <c r="I99" s="181"/>
      <c r="J99" s="182">
        <f>J126</f>
        <v>100000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827</v>
      </c>
      <c r="E100" s="181"/>
      <c r="F100" s="181"/>
      <c r="G100" s="181"/>
      <c r="H100" s="181"/>
      <c r="I100" s="181"/>
      <c r="J100" s="182">
        <f>J128</f>
        <v>150000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828</v>
      </c>
      <c r="E101" s="181"/>
      <c r="F101" s="181"/>
      <c r="G101" s="181"/>
      <c r="H101" s="181"/>
      <c r="I101" s="181"/>
      <c r="J101" s="182">
        <f>J131</f>
        <v>24000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111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167" t="str">
        <f>E7</f>
        <v>Oprava mostu v km 20,624 na trati Hlubočky - Domašov</v>
      </c>
      <c r="F111" s="29"/>
      <c r="G111" s="29"/>
      <c r="H111" s="29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89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69" t="str">
        <f>E9</f>
        <v>VRN - Vedlejší rozpočtové...</v>
      </c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4"/>
      <c r="E115" s="34"/>
      <c r="F115" s="26" t="str">
        <f>F12</f>
        <v xml:space="preserve"> </v>
      </c>
      <c r="G115" s="34"/>
      <c r="H115" s="34"/>
      <c r="I115" s="29" t="s">
        <v>20</v>
      </c>
      <c r="J115" s="72" t="str">
        <f>IF(J12="","",J12)</f>
        <v>17. 8. 2020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4"/>
      <c r="E117" s="34"/>
      <c r="F117" s="26" t="str">
        <f>E15</f>
        <v xml:space="preserve"> </v>
      </c>
      <c r="G117" s="34"/>
      <c r="H117" s="34"/>
      <c r="I117" s="29" t="s">
        <v>27</v>
      </c>
      <c r="J117" s="30" t="str">
        <f>E21</f>
        <v xml:space="preserve"> 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26</v>
      </c>
      <c r="D118" s="34"/>
      <c r="E118" s="34"/>
      <c r="F118" s="26" t="str">
        <f>IF(E18="","",E18)</f>
        <v xml:space="preserve"> </v>
      </c>
      <c r="G118" s="34"/>
      <c r="H118" s="34"/>
      <c r="I118" s="29" t="s">
        <v>29</v>
      </c>
      <c r="J118" s="30" t="str">
        <f>E24</f>
        <v xml:space="preserve"> 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84"/>
      <c r="B120" s="185"/>
      <c r="C120" s="186" t="s">
        <v>112</v>
      </c>
      <c r="D120" s="187" t="s">
        <v>56</v>
      </c>
      <c r="E120" s="187" t="s">
        <v>52</v>
      </c>
      <c r="F120" s="187" t="s">
        <v>53</v>
      </c>
      <c r="G120" s="187" t="s">
        <v>113</v>
      </c>
      <c r="H120" s="187" t="s">
        <v>114</v>
      </c>
      <c r="I120" s="187" t="s">
        <v>115</v>
      </c>
      <c r="J120" s="188" t="s">
        <v>93</v>
      </c>
      <c r="K120" s="189" t="s">
        <v>116</v>
      </c>
      <c r="L120" s="190"/>
      <c r="M120" s="93" t="s">
        <v>1</v>
      </c>
      <c r="N120" s="94" t="s">
        <v>35</v>
      </c>
      <c r="O120" s="94" t="s">
        <v>117</v>
      </c>
      <c r="P120" s="94" t="s">
        <v>118</v>
      </c>
      <c r="Q120" s="94" t="s">
        <v>119</v>
      </c>
      <c r="R120" s="94" t="s">
        <v>120</v>
      </c>
      <c r="S120" s="94" t="s">
        <v>121</v>
      </c>
      <c r="T120" s="95" t="s">
        <v>122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2"/>
      <c r="B121" s="33"/>
      <c r="C121" s="100" t="s">
        <v>123</v>
      </c>
      <c r="D121" s="34"/>
      <c r="E121" s="34"/>
      <c r="F121" s="34"/>
      <c r="G121" s="34"/>
      <c r="H121" s="34"/>
      <c r="I121" s="34"/>
      <c r="J121" s="191">
        <f>BK121</f>
        <v>424000</v>
      </c>
      <c r="K121" s="34"/>
      <c r="L121" s="38"/>
      <c r="M121" s="96"/>
      <c r="N121" s="192"/>
      <c r="O121" s="97"/>
      <c r="P121" s="193">
        <f>P122</f>
        <v>0</v>
      </c>
      <c r="Q121" s="97"/>
      <c r="R121" s="193">
        <f>R122</f>
        <v>0</v>
      </c>
      <c r="S121" s="97"/>
      <c r="T121" s="194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70</v>
      </c>
      <c r="AU121" s="17" t="s">
        <v>95</v>
      </c>
      <c r="BK121" s="195">
        <f>BK122</f>
        <v>424000</v>
      </c>
    </row>
    <row r="122" s="12" customFormat="1" ht="25.92" customHeight="1">
      <c r="A122" s="12"/>
      <c r="B122" s="196"/>
      <c r="C122" s="197"/>
      <c r="D122" s="198" t="s">
        <v>70</v>
      </c>
      <c r="E122" s="199" t="s">
        <v>85</v>
      </c>
      <c r="F122" s="199" t="s">
        <v>816</v>
      </c>
      <c r="G122" s="197"/>
      <c r="H122" s="197"/>
      <c r="I122" s="197"/>
      <c r="J122" s="200">
        <f>BK122</f>
        <v>424000</v>
      </c>
      <c r="K122" s="197"/>
      <c r="L122" s="201"/>
      <c r="M122" s="202"/>
      <c r="N122" s="203"/>
      <c r="O122" s="203"/>
      <c r="P122" s="204">
        <f>P123+P126+P128+P131</f>
        <v>0</v>
      </c>
      <c r="Q122" s="203"/>
      <c r="R122" s="204">
        <f>R123+R126+R128+R131</f>
        <v>0</v>
      </c>
      <c r="S122" s="203"/>
      <c r="T122" s="205">
        <f>T123+T126+T128+T131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155</v>
      </c>
      <c r="AT122" s="207" t="s">
        <v>70</v>
      </c>
      <c r="AU122" s="207" t="s">
        <v>71</v>
      </c>
      <c r="AY122" s="206" t="s">
        <v>126</v>
      </c>
      <c r="BK122" s="208">
        <f>BK123+BK126+BK128+BK131</f>
        <v>424000</v>
      </c>
    </row>
    <row r="123" s="12" customFormat="1" ht="22.8" customHeight="1">
      <c r="A123" s="12"/>
      <c r="B123" s="196"/>
      <c r="C123" s="197"/>
      <c r="D123" s="198" t="s">
        <v>70</v>
      </c>
      <c r="E123" s="209" t="s">
        <v>829</v>
      </c>
      <c r="F123" s="209" t="s">
        <v>830</v>
      </c>
      <c r="G123" s="197"/>
      <c r="H123" s="197"/>
      <c r="I123" s="197"/>
      <c r="J123" s="210">
        <f>BK123</f>
        <v>150000</v>
      </c>
      <c r="K123" s="197"/>
      <c r="L123" s="201"/>
      <c r="M123" s="202"/>
      <c r="N123" s="203"/>
      <c r="O123" s="203"/>
      <c r="P123" s="204">
        <f>SUM(P124:P125)</f>
        <v>0</v>
      </c>
      <c r="Q123" s="203"/>
      <c r="R123" s="204">
        <f>SUM(R124:R125)</f>
        <v>0</v>
      </c>
      <c r="S123" s="203"/>
      <c r="T123" s="205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155</v>
      </c>
      <c r="AT123" s="207" t="s">
        <v>70</v>
      </c>
      <c r="AU123" s="207" t="s">
        <v>79</v>
      </c>
      <c r="AY123" s="206" t="s">
        <v>126</v>
      </c>
      <c r="BK123" s="208">
        <f>SUM(BK124:BK125)</f>
        <v>150000</v>
      </c>
    </row>
    <row r="124" s="2" customFormat="1" ht="14.4" customHeight="1">
      <c r="A124" s="32"/>
      <c r="B124" s="33"/>
      <c r="C124" s="211" t="s">
        <v>79</v>
      </c>
      <c r="D124" s="211" t="s">
        <v>128</v>
      </c>
      <c r="E124" s="212" t="s">
        <v>831</v>
      </c>
      <c r="F124" s="213" t="s">
        <v>830</v>
      </c>
      <c r="G124" s="214" t="s">
        <v>832</v>
      </c>
      <c r="H124" s="215">
        <v>1</v>
      </c>
      <c r="I124" s="216">
        <v>150000</v>
      </c>
      <c r="J124" s="216">
        <f>ROUND(I124*H124,2)</f>
        <v>150000</v>
      </c>
      <c r="K124" s="217"/>
      <c r="L124" s="38"/>
      <c r="M124" s="218" t="s">
        <v>1</v>
      </c>
      <c r="N124" s="219" t="s">
        <v>36</v>
      </c>
      <c r="O124" s="220">
        <v>0</v>
      </c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2" t="s">
        <v>132</v>
      </c>
      <c r="AT124" s="222" t="s">
        <v>128</v>
      </c>
      <c r="AU124" s="222" t="s">
        <v>81</v>
      </c>
      <c r="AY124" s="17" t="s">
        <v>126</v>
      </c>
      <c r="BE124" s="223">
        <f>IF(N124="základní",J124,0)</f>
        <v>150000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79</v>
      </c>
      <c r="BK124" s="223">
        <f>ROUND(I124*H124,2)</f>
        <v>150000</v>
      </c>
      <c r="BL124" s="17" t="s">
        <v>132</v>
      </c>
      <c r="BM124" s="222" t="s">
        <v>81</v>
      </c>
    </row>
    <row r="125" s="14" customFormat="1">
      <c r="A125" s="14"/>
      <c r="B125" s="234"/>
      <c r="C125" s="235"/>
      <c r="D125" s="226" t="s">
        <v>133</v>
      </c>
      <c r="E125" s="236" t="s">
        <v>1</v>
      </c>
      <c r="F125" s="237" t="s">
        <v>833</v>
      </c>
      <c r="G125" s="235"/>
      <c r="H125" s="238">
        <v>1</v>
      </c>
      <c r="I125" s="235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133</v>
      </c>
      <c r="AU125" s="243" t="s">
        <v>81</v>
      </c>
      <c r="AV125" s="14" t="s">
        <v>81</v>
      </c>
      <c r="AW125" s="14" t="s">
        <v>28</v>
      </c>
      <c r="AX125" s="14" t="s">
        <v>79</v>
      </c>
      <c r="AY125" s="243" t="s">
        <v>126</v>
      </c>
    </row>
    <row r="126" s="12" customFormat="1" ht="22.8" customHeight="1">
      <c r="A126" s="12"/>
      <c r="B126" s="196"/>
      <c r="C126" s="197"/>
      <c r="D126" s="198" t="s">
        <v>70</v>
      </c>
      <c r="E126" s="209" t="s">
        <v>834</v>
      </c>
      <c r="F126" s="209" t="s">
        <v>835</v>
      </c>
      <c r="G126" s="197"/>
      <c r="H126" s="197"/>
      <c r="I126" s="197"/>
      <c r="J126" s="210">
        <f>BK126</f>
        <v>100000</v>
      </c>
      <c r="K126" s="197"/>
      <c r="L126" s="201"/>
      <c r="M126" s="202"/>
      <c r="N126" s="203"/>
      <c r="O126" s="203"/>
      <c r="P126" s="204">
        <f>P127</f>
        <v>0</v>
      </c>
      <c r="Q126" s="203"/>
      <c r="R126" s="204">
        <f>R127</f>
        <v>0</v>
      </c>
      <c r="S126" s="203"/>
      <c r="T126" s="205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155</v>
      </c>
      <c r="AT126" s="207" t="s">
        <v>70</v>
      </c>
      <c r="AU126" s="207" t="s">
        <v>79</v>
      </c>
      <c r="AY126" s="206" t="s">
        <v>126</v>
      </c>
      <c r="BK126" s="208">
        <f>BK127</f>
        <v>100000</v>
      </c>
    </row>
    <row r="127" s="2" customFormat="1" ht="14.4" customHeight="1">
      <c r="A127" s="32"/>
      <c r="B127" s="33"/>
      <c r="C127" s="211" t="s">
        <v>132</v>
      </c>
      <c r="D127" s="211" t="s">
        <v>128</v>
      </c>
      <c r="E127" s="212" t="s">
        <v>836</v>
      </c>
      <c r="F127" s="213" t="s">
        <v>835</v>
      </c>
      <c r="G127" s="214" t="s">
        <v>832</v>
      </c>
      <c r="H127" s="215">
        <v>1</v>
      </c>
      <c r="I127" s="216">
        <v>100000</v>
      </c>
      <c r="J127" s="216">
        <f>ROUND(I127*H127,2)</f>
        <v>100000</v>
      </c>
      <c r="K127" s="217"/>
      <c r="L127" s="38"/>
      <c r="M127" s="218" t="s">
        <v>1</v>
      </c>
      <c r="N127" s="219" t="s">
        <v>36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2" t="s">
        <v>132</v>
      </c>
      <c r="AT127" s="222" t="s">
        <v>128</v>
      </c>
      <c r="AU127" s="222" t="s">
        <v>81</v>
      </c>
      <c r="AY127" s="17" t="s">
        <v>126</v>
      </c>
      <c r="BE127" s="223">
        <f>IF(N127="základní",J127,0)</f>
        <v>100000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79</v>
      </c>
      <c r="BK127" s="223">
        <f>ROUND(I127*H127,2)</f>
        <v>100000</v>
      </c>
      <c r="BL127" s="17" t="s">
        <v>132</v>
      </c>
      <c r="BM127" s="222" t="s">
        <v>150</v>
      </c>
    </row>
    <row r="128" s="12" customFormat="1" ht="22.8" customHeight="1">
      <c r="A128" s="12"/>
      <c r="B128" s="196"/>
      <c r="C128" s="197"/>
      <c r="D128" s="198" t="s">
        <v>70</v>
      </c>
      <c r="E128" s="209" t="s">
        <v>837</v>
      </c>
      <c r="F128" s="209" t="s">
        <v>838</v>
      </c>
      <c r="G128" s="197"/>
      <c r="H128" s="197"/>
      <c r="I128" s="197"/>
      <c r="J128" s="210">
        <f>BK128</f>
        <v>150000</v>
      </c>
      <c r="K128" s="197"/>
      <c r="L128" s="201"/>
      <c r="M128" s="202"/>
      <c r="N128" s="203"/>
      <c r="O128" s="203"/>
      <c r="P128" s="204">
        <f>SUM(P129:P130)</f>
        <v>0</v>
      </c>
      <c r="Q128" s="203"/>
      <c r="R128" s="204">
        <f>SUM(R129:R130)</f>
        <v>0</v>
      </c>
      <c r="S128" s="203"/>
      <c r="T128" s="20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155</v>
      </c>
      <c r="AT128" s="207" t="s">
        <v>70</v>
      </c>
      <c r="AU128" s="207" t="s">
        <v>79</v>
      </c>
      <c r="AY128" s="206" t="s">
        <v>126</v>
      </c>
      <c r="BK128" s="208">
        <f>SUM(BK129:BK130)</f>
        <v>150000</v>
      </c>
    </row>
    <row r="129" s="2" customFormat="1" ht="14.4" customHeight="1">
      <c r="A129" s="32"/>
      <c r="B129" s="33"/>
      <c r="C129" s="211" t="s">
        <v>165</v>
      </c>
      <c r="D129" s="211" t="s">
        <v>128</v>
      </c>
      <c r="E129" s="212" t="s">
        <v>839</v>
      </c>
      <c r="F129" s="213" t="s">
        <v>838</v>
      </c>
      <c r="G129" s="214" t="s">
        <v>832</v>
      </c>
      <c r="H129" s="215">
        <v>1</v>
      </c>
      <c r="I129" s="216">
        <v>150000</v>
      </c>
      <c r="J129" s="216">
        <f>ROUND(I129*H129,2)</f>
        <v>150000</v>
      </c>
      <c r="K129" s="217"/>
      <c r="L129" s="38"/>
      <c r="M129" s="218" t="s">
        <v>1</v>
      </c>
      <c r="N129" s="219" t="s">
        <v>36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2" t="s">
        <v>132</v>
      </c>
      <c r="AT129" s="222" t="s">
        <v>128</v>
      </c>
      <c r="AU129" s="222" t="s">
        <v>81</v>
      </c>
      <c r="AY129" s="17" t="s">
        <v>126</v>
      </c>
      <c r="BE129" s="223">
        <f>IF(N129="základní",J129,0)</f>
        <v>150000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79</v>
      </c>
      <c r="BK129" s="223">
        <f>ROUND(I129*H129,2)</f>
        <v>150000</v>
      </c>
      <c r="BL129" s="17" t="s">
        <v>132</v>
      </c>
      <c r="BM129" s="222" t="s">
        <v>168</v>
      </c>
    </row>
    <row r="130" s="14" customFormat="1">
      <c r="A130" s="14"/>
      <c r="B130" s="234"/>
      <c r="C130" s="235"/>
      <c r="D130" s="226" t="s">
        <v>133</v>
      </c>
      <c r="E130" s="236" t="s">
        <v>1</v>
      </c>
      <c r="F130" s="237" t="s">
        <v>840</v>
      </c>
      <c r="G130" s="235"/>
      <c r="H130" s="238">
        <v>1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133</v>
      </c>
      <c r="AU130" s="243" t="s">
        <v>81</v>
      </c>
      <c r="AV130" s="14" t="s">
        <v>81</v>
      </c>
      <c r="AW130" s="14" t="s">
        <v>28</v>
      </c>
      <c r="AX130" s="14" t="s">
        <v>79</v>
      </c>
      <c r="AY130" s="243" t="s">
        <v>126</v>
      </c>
    </row>
    <row r="131" s="12" customFormat="1" ht="22.8" customHeight="1">
      <c r="A131" s="12"/>
      <c r="B131" s="196"/>
      <c r="C131" s="197"/>
      <c r="D131" s="198" t="s">
        <v>70</v>
      </c>
      <c r="E131" s="209" t="s">
        <v>841</v>
      </c>
      <c r="F131" s="209" t="s">
        <v>842</v>
      </c>
      <c r="G131" s="197"/>
      <c r="H131" s="197"/>
      <c r="I131" s="197"/>
      <c r="J131" s="210">
        <f>BK131</f>
        <v>24000</v>
      </c>
      <c r="K131" s="197"/>
      <c r="L131" s="201"/>
      <c r="M131" s="202"/>
      <c r="N131" s="203"/>
      <c r="O131" s="203"/>
      <c r="P131" s="204">
        <f>SUM(P132:P135)</f>
        <v>0</v>
      </c>
      <c r="Q131" s="203"/>
      <c r="R131" s="204">
        <f>SUM(R132:R135)</f>
        <v>0</v>
      </c>
      <c r="S131" s="203"/>
      <c r="T131" s="205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155</v>
      </c>
      <c r="AT131" s="207" t="s">
        <v>70</v>
      </c>
      <c r="AU131" s="207" t="s">
        <v>79</v>
      </c>
      <c r="AY131" s="206" t="s">
        <v>126</v>
      </c>
      <c r="BK131" s="208">
        <f>SUM(BK132:BK135)</f>
        <v>24000</v>
      </c>
    </row>
    <row r="132" s="2" customFormat="1" ht="14.4" customHeight="1">
      <c r="A132" s="32"/>
      <c r="B132" s="33"/>
      <c r="C132" s="211" t="s">
        <v>150</v>
      </c>
      <c r="D132" s="211" t="s">
        <v>128</v>
      </c>
      <c r="E132" s="212" t="s">
        <v>843</v>
      </c>
      <c r="F132" s="213" t="s">
        <v>844</v>
      </c>
      <c r="G132" s="214" t="s">
        <v>832</v>
      </c>
      <c r="H132" s="215">
        <v>1</v>
      </c>
      <c r="I132" s="216">
        <v>24000</v>
      </c>
      <c r="J132" s="216">
        <f>ROUND(I132*H132,2)</f>
        <v>24000</v>
      </c>
      <c r="K132" s="217"/>
      <c r="L132" s="38"/>
      <c r="M132" s="218" t="s">
        <v>1</v>
      </c>
      <c r="N132" s="219" t="s">
        <v>36</v>
      </c>
      <c r="O132" s="220">
        <v>0</v>
      </c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2" t="s">
        <v>132</v>
      </c>
      <c r="AT132" s="222" t="s">
        <v>128</v>
      </c>
      <c r="AU132" s="222" t="s">
        <v>81</v>
      </c>
      <c r="AY132" s="17" t="s">
        <v>126</v>
      </c>
      <c r="BE132" s="223">
        <f>IF(N132="základní",J132,0)</f>
        <v>24000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79</v>
      </c>
      <c r="BK132" s="223">
        <f>ROUND(I132*H132,2)</f>
        <v>24000</v>
      </c>
      <c r="BL132" s="17" t="s">
        <v>132</v>
      </c>
      <c r="BM132" s="222" t="s">
        <v>172</v>
      </c>
    </row>
    <row r="133" s="13" customFormat="1">
      <c r="A133" s="13"/>
      <c r="B133" s="224"/>
      <c r="C133" s="225"/>
      <c r="D133" s="226" t="s">
        <v>133</v>
      </c>
      <c r="E133" s="227" t="s">
        <v>1</v>
      </c>
      <c r="F133" s="228" t="s">
        <v>845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133</v>
      </c>
      <c r="AU133" s="233" t="s">
        <v>81</v>
      </c>
      <c r="AV133" s="13" t="s">
        <v>79</v>
      </c>
      <c r="AW133" s="13" t="s">
        <v>28</v>
      </c>
      <c r="AX133" s="13" t="s">
        <v>71</v>
      </c>
      <c r="AY133" s="233" t="s">
        <v>126</v>
      </c>
    </row>
    <row r="134" s="14" customFormat="1">
      <c r="A134" s="14"/>
      <c r="B134" s="234"/>
      <c r="C134" s="235"/>
      <c r="D134" s="226" t="s">
        <v>133</v>
      </c>
      <c r="E134" s="236" t="s">
        <v>1</v>
      </c>
      <c r="F134" s="237" t="s">
        <v>846</v>
      </c>
      <c r="G134" s="235"/>
      <c r="H134" s="238">
        <v>1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133</v>
      </c>
      <c r="AU134" s="243" t="s">
        <v>81</v>
      </c>
      <c r="AV134" s="14" t="s">
        <v>81</v>
      </c>
      <c r="AW134" s="14" t="s">
        <v>28</v>
      </c>
      <c r="AX134" s="14" t="s">
        <v>71</v>
      </c>
      <c r="AY134" s="243" t="s">
        <v>126</v>
      </c>
    </row>
    <row r="135" s="15" customFormat="1">
      <c r="A135" s="15"/>
      <c r="B135" s="244"/>
      <c r="C135" s="245"/>
      <c r="D135" s="226" t="s">
        <v>133</v>
      </c>
      <c r="E135" s="246" t="s">
        <v>1</v>
      </c>
      <c r="F135" s="247" t="s">
        <v>136</v>
      </c>
      <c r="G135" s="245"/>
      <c r="H135" s="248">
        <v>1</v>
      </c>
      <c r="I135" s="245"/>
      <c r="J135" s="245"/>
      <c r="K135" s="245"/>
      <c r="L135" s="249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3" t="s">
        <v>133</v>
      </c>
      <c r="AU135" s="253" t="s">
        <v>81</v>
      </c>
      <c r="AV135" s="15" t="s">
        <v>132</v>
      </c>
      <c r="AW135" s="15" t="s">
        <v>28</v>
      </c>
      <c r="AX135" s="15" t="s">
        <v>79</v>
      </c>
      <c r="AY135" s="253" t="s">
        <v>126</v>
      </c>
    </row>
    <row r="136" s="2" customFormat="1" ht="6.96" customHeight="1">
      <c r="A136" s="32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38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sheet="1" autoFilter="0" formatColumns="0" formatRows="0" objects="1" scenarios="1" spinCount="100000" saltValue="p6NxXLlR4wtOedzC5l+rceid/FVg8+wbE8uM8DvtB7kOK6i07FJimWmL7CDTJZL4iEOro2Qeop6HvkrhUo7ybA==" hashValue="5SwBlmmItiPKqdhkUctWH80qA1diIvgQXYAt6PBo0tDU4+bbFML7F6HgOxvY8KJWYNnkOBHI3eneeC6AbV7rwg==" algorithmName="SHA-512" password="CC35"/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Kubelka Jan, Ing.</dc:creator>
  <cp:lastModifiedBy>Kubelka Jan, Ing.</cp:lastModifiedBy>
  <dcterms:created xsi:type="dcterms:W3CDTF">2020-08-27T13:09:06Z</dcterms:created>
  <dcterms:modified xsi:type="dcterms:W3CDTF">2020-08-27T13:09:13Z</dcterms:modified>
</cp:coreProperties>
</file>